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p Sheet" sheetId="1" r:id="rId4"/>
    <sheet state="visible" name="Revenue &amp; COGS" sheetId="2" r:id="rId5"/>
    <sheet state="visible" name="Workforce" sheetId="3" r:id="rId6"/>
    <sheet state="visible" name="Operating Expenses" sheetId="4" r:id="rId7"/>
    <sheet state="visible" name="Capital Expenses" sheetId="5" r:id="rId8"/>
    <sheet state="visible" name="Profit &amp; Loss" sheetId="6" r:id="rId9"/>
    <sheet state="visible" name="Balance Sheet" sheetId="7" r:id="rId10"/>
    <sheet state="visible" name="Cash Flow" sheetId="8" r:id="rId11"/>
  </sheets>
  <definedNames/>
  <calcPr/>
  <extLst>
    <ext uri="GoogleSheetsCustomDataVersion1">
      <go:sheetsCustomData xmlns:go="http://customooxmlschemas.google.com/" r:id="rId12" roundtripDataSignature="AMtx7mhHBFe21Sh1n9XV+7pU+ubCJgpyig=="/>
    </ext>
  </extLst>
</workbook>
</file>

<file path=xl/sharedStrings.xml><?xml version="1.0" encoding="utf-8"?>
<sst xmlns="http://schemas.openxmlformats.org/spreadsheetml/2006/main" count="462" uniqueCount="192">
  <si>
    <r>
      <rPr>
        <rFont val="Roboto"/>
        <b/>
        <color theme="1"/>
        <sz val="12.0"/>
      </rPr>
      <t xml:space="preserve">Instructions: </t>
    </r>
    <r>
      <rPr>
        <rFont val="Roboto"/>
        <color theme="1"/>
        <sz val="12.0"/>
      </rPr>
      <t xml:space="preserve">Use this tab to enter the assumptions that will populate your cash flow forecast. The information you input here will automatically populate other tabs of the financial business model template. </t>
    </r>
    <r>
      <rPr>
        <rFont val="Roboto"/>
        <b/>
        <color theme="1"/>
        <sz val="12.0"/>
      </rPr>
      <t xml:space="preserve">Light gray cells: </t>
    </r>
    <r>
      <rPr>
        <rFont val="Roboto"/>
        <color theme="1"/>
        <sz val="12.0"/>
      </rPr>
      <t xml:space="preserve">You fill in. </t>
    </r>
    <r>
      <rPr>
        <rFont val="Roboto"/>
        <b/>
        <color theme="1"/>
        <sz val="12.0"/>
      </rPr>
      <t xml:space="preserve">White cells: </t>
    </r>
    <r>
      <rPr>
        <rFont val="Roboto"/>
        <color theme="1"/>
        <sz val="12.0"/>
      </rPr>
      <t>Auto-calculate.</t>
    </r>
  </si>
  <si>
    <t>This financial model template was created by Jirav to illustrate the power of forecasting with a driver-based financial model. While spreadsheets are a great way to start budgeting and forecasting, eventually they grow too complex and time-consuming for busy founders. If you're ready to take your budgeting and forecasting to the next level, request a demo and see for yourself how Jirav increases forecasting accuracy while saving you valuable time.</t>
  </si>
  <si>
    <t>Request Demo</t>
  </si>
  <si>
    <t>REVENUE</t>
  </si>
  <si>
    <t>Product / Service Name</t>
  </si>
  <si>
    <t>Price</t>
  </si>
  <si>
    <t>Cost</t>
  </si>
  <si>
    <t>Current Monthly Qty Sold</t>
  </si>
  <si>
    <t>Current Monthly Revenue</t>
  </si>
  <si>
    <t>COGS %</t>
  </si>
  <si>
    <t>Web design project (new client)</t>
  </si>
  <si>
    <t>SEO (monthly retainer)</t>
  </si>
  <si>
    <t>Facebook Ads (monthly retainer)</t>
  </si>
  <si>
    <t>WORKFORCE</t>
  </si>
  <si>
    <t>Name</t>
  </si>
  <si>
    <t>Title</t>
  </si>
  <si>
    <t>Annual Salary</t>
  </si>
  <si>
    <t>Start Date</t>
  </si>
  <si>
    <t>Jim Halpert</t>
  </si>
  <si>
    <t>COO</t>
  </si>
  <si>
    <t>Month 1</t>
  </si>
  <si>
    <t>Michael Scott</t>
  </si>
  <si>
    <t>CEO</t>
  </si>
  <si>
    <t>Dwight Shrute (25)</t>
  </si>
  <si>
    <t>Developer/ Designer</t>
  </si>
  <si>
    <t>Ryan Howard (25)</t>
  </si>
  <si>
    <t>Darryl Philbin (15)</t>
  </si>
  <si>
    <t>SEO/ FB ads Manager</t>
  </si>
  <si>
    <t>TBD (15)</t>
  </si>
  <si>
    <t>TBD</t>
  </si>
  <si>
    <t>TBD (20)</t>
  </si>
  <si>
    <t>TBD 4</t>
  </si>
  <si>
    <t>Project Manager</t>
  </si>
  <si>
    <t>TBD 5</t>
  </si>
  <si>
    <t>Admin support</t>
  </si>
  <si>
    <t>BENEFITS</t>
  </si>
  <si>
    <t>Benefits Expense as % of Salaries</t>
  </si>
  <si>
    <t>COST OF GOODS SOLD</t>
  </si>
  <si>
    <t>What percentage of your COGS do you pay immediately?</t>
  </si>
  <si>
    <t>What percentage of your COGS do you pay in &lt; 30 days?</t>
  </si>
  <si>
    <t>What percentage of your COGS do you pay in 30-60 days?</t>
  </si>
  <si>
    <t xml:space="preserve">What percentage of your COGS do you pay in 60-90 days?	</t>
  </si>
  <si>
    <t>should sum to 100%</t>
  </si>
  <si>
    <t>OPERATING EXPENSES</t>
  </si>
  <si>
    <t>Fixed Expenses</t>
  </si>
  <si>
    <t>Description</t>
  </si>
  <si>
    <t>Monthly Amount</t>
  </si>
  <si>
    <t>Rent</t>
  </si>
  <si>
    <t>Office Supplies</t>
  </si>
  <si>
    <t>Liability Insurance</t>
  </si>
  <si>
    <t>Legal</t>
  </si>
  <si>
    <t>Telephone &amp; Internet</t>
  </si>
  <si>
    <t>Office software</t>
  </si>
  <si>
    <t>Variable Expenses</t>
  </si>
  <si>
    <t>Current Monthly Amount</t>
  </si>
  <si>
    <t>Drivers</t>
  </si>
  <si>
    <t>Advertising &amp; Promotion</t>
  </si>
  <si>
    <t>Subcontractors</t>
  </si>
  <si>
    <t>CAPITAL EXPENSES</t>
  </si>
  <si>
    <t>Staffing-Related Expenses</t>
  </si>
  <si>
    <t>Capital Type</t>
  </si>
  <si>
    <t>Amount</t>
  </si>
  <si>
    <t>Driver</t>
  </si>
  <si>
    <t>Laptop</t>
  </si>
  <si>
    <t>New hire</t>
  </si>
  <si>
    <t>General Expenses</t>
  </si>
  <si>
    <t>Asset Name</t>
  </si>
  <si>
    <t>Month</t>
  </si>
  <si>
    <t>ASSETS AND LIABILITIES</t>
  </si>
  <si>
    <t>Assets</t>
  </si>
  <si>
    <t>Cash in the bank</t>
  </si>
  <si>
    <t>% Collected in &lt; 30 Days</t>
  </si>
  <si>
    <t>% Collected in 30-60 Days</t>
  </si>
  <si>
    <t>% Collected in 60-90 Days</t>
  </si>
  <si>
    <t>Fixed assets (starting value)</t>
  </si>
  <si>
    <t>Liabilities</t>
  </si>
  <si>
    <t>% Operating Expenses Paid in &lt; 30 Days</t>
  </si>
  <si>
    <t>% Operating Expenses Paid in 30-60 Days</t>
  </si>
  <si>
    <t>% Operating Expenses Paid in 60-90 Days</t>
  </si>
  <si>
    <t>Notes payable (starting value)</t>
  </si>
  <si>
    <t>REVENUE &amp; COGS</t>
  </si>
  <si>
    <t>MARKETING IS FUN</t>
  </si>
  <si>
    <t>18-MONTH PROJECTION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</si>
  <si>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</si>
  <si>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</si>
  <si>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</si>
  <si>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</si>
  <si>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</si>
  <si>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</si>
  <si>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</si>
  <si>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</si>
  <si>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</si>
  <si>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</si>
  <si>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</si>
  <si>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</si>
  <si>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</si>
  <si>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</si>
  <si>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</si>
  <si>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</si>
  <si>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</si>
  <si>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Qty</t>
  </si>
  <si>
    <t>Revenue</t>
  </si>
  <si>
    <t>Total Revenue</t>
  </si>
  <si>
    <t>COGS</t>
  </si>
  <si>
    <t>Total COGS</t>
  </si>
  <si>
    <t>Total COGS %</t>
  </si>
  <si>
    <t>SALARIES &amp; WAGES</t>
  </si>
  <si>
    <t>Individual Name</t>
  </si>
  <si>
    <t>Monthly Base</t>
  </si>
  <si>
    <t>Start Month</t>
  </si>
  <si>
    <t>Temporary Pay Cut</t>
  </si>
  <si>
    <t>Total Salary and Wages</t>
  </si>
  <si>
    <t>Total Benefits Expense</t>
  </si>
  <si>
    <t>Total Compensation</t>
  </si>
  <si>
    <t>FIXED EXPENSES</t>
  </si>
  <si>
    <t>Comments</t>
  </si>
  <si>
    <t>Salaries and wages</t>
  </si>
  <si>
    <t>Employee Benefits</t>
  </si>
  <si>
    <t>Total Fixed Expenses</t>
  </si>
  <si>
    <t>VARIABLE EXPENSES</t>
  </si>
  <si>
    <t>Hiring Costs</t>
  </si>
  <si>
    <t>Total Variable Expenses</t>
  </si>
  <si>
    <t>Total OpEx</t>
  </si>
  <si>
    <t>Total Comp</t>
  </si>
  <si>
    <t>% of OpEx</t>
  </si>
  <si>
    <t>STAFFING RELATED CAPITAL EXPENSES</t>
  </si>
  <si>
    <t xml:space="preserve"> </t>
  </si>
  <si>
    <t>Total Staffing-Related CapEx</t>
  </si>
  <si>
    <t>GENERAL CAPITAL EXPENSES</t>
  </si>
  <si>
    <t>Total Non-Staffing CapEx</t>
  </si>
  <si>
    <t>Total Purchases</t>
  </si>
  <si>
    <t>PROFIT &amp; LOSS</t>
  </si>
  <si>
    <t>NET REVENUE</t>
  </si>
  <si>
    <t>Net Revenue</t>
  </si>
  <si>
    <t>EXPENSES</t>
  </si>
  <si>
    <t>Total Expenses</t>
  </si>
  <si>
    <t>Net Income (Loss)</t>
  </si>
  <si>
    <t>BALANCE SHEET</t>
  </si>
  <si>
    <t>ASSETS</t>
  </si>
  <si>
    <t>Starting</t>
  </si>
  <si>
    <t>Cash</t>
  </si>
  <si>
    <t>Accounts Receivable</t>
  </si>
  <si>
    <t>A/R &lt; 30 Days</t>
  </si>
  <si>
    <t>A/R &lt; 60 Days</t>
  </si>
  <si>
    <t>A/R &lt; 90 Days</t>
  </si>
  <si>
    <t>Total</t>
  </si>
  <si>
    <t>A/R Increase</t>
  </si>
  <si>
    <t>A/R Decrease</t>
  </si>
  <si>
    <t>Change</t>
  </si>
  <si>
    <t>Fixed Assets</t>
  </si>
  <si>
    <t>Increase</t>
  </si>
  <si>
    <t>Decrease</t>
  </si>
  <si>
    <t>Other Assets</t>
  </si>
  <si>
    <t>Total Assets</t>
  </si>
  <si>
    <t>LIABILITIES</t>
  </si>
  <si>
    <t>Accounts Payable</t>
  </si>
  <si>
    <t>COGS Immediately</t>
  </si>
  <si>
    <t>COGS &lt; 30 Days</t>
  </si>
  <si>
    <t>COGS &lt; 60 Days</t>
  </si>
  <si>
    <t>COGS &lt; 90 Days</t>
  </si>
  <si>
    <t>OpEx Minus Comp</t>
  </si>
  <si>
    <t>CapEx Purchases</t>
  </si>
  <si>
    <t xml:space="preserve">Total </t>
  </si>
  <si>
    <t>OpeEx &lt; 30 Days</t>
  </si>
  <si>
    <t>OpeEx &lt; 60 Days</t>
  </si>
  <si>
    <t>OpeEx &lt; 90 Days</t>
  </si>
  <si>
    <t>A/P Increase</t>
  </si>
  <si>
    <t>A/P Decrease</t>
  </si>
  <si>
    <t>Notes Payable</t>
  </si>
  <si>
    <t>Total Liabilities</t>
  </si>
  <si>
    <t>OWNER EQUITY</t>
  </si>
  <si>
    <t>Owner's Equity</t>
  </si>
  <si>
    <t>Contributions</t>
  </si>
  <si>
    <t>Distributions</t>
  </si>
  <si>
    <t>Retained Earnings</t>
  </si>
  <si>
    <t>Total Equity</t>
  </si>
  <si>
    <t>Liabilities &amp; Equity</t>
  </si>
  <si>
    <t>Check (should be zero)</t>
  </si>
  <si>
    <t>STATEMENT OF CASH FLOW</t>
  </si>
  <si>
    <t>OPERATING ACTIVITIES</t>
  </si>
  <si>
    <t>Changes in Assets and Liabilities</t>
  </si>
  <si>
    <t>Net Cash from Operating Activities</t>
  </si>
  <si>
    <t>INVESTING ACTIVITIES</t>
  </si>
  <si>
    <t>Purchase of Fixed Assets</t>
  </si>
  <si>
    <t>Net Cash from Investing Activities</t>
  </si>
  <si>
    <t>FINANCING ACTIVITIES</t>
  </si>
  <si>
    <t>Owner's Contributions (Distributions)</t>
  </si>
  <si>
    <t>Net Cash from Financing Activities</t>
  </si>
  <si>
    <t>Increase (Decrease) of Cash</t>
  </si>
  <si>
    <t>Cash at the beginning of the period</t>
  </si>
  <si>
    <t>Cash at the end of the period</t>
  </si>
  <si>
    <t>Check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</si>
</sst>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_(* #,##0_);_(* \(#,##0\);_(* &quot;-&quot;??_);_(@_)"/>
  </numFmts>
  <fonts count="21">
    <font>
      <sz val="10.0"/>
      <color rgb="FF000000"/>
      <name val="Calibri"/>
    </font>
    <font>
      <sz val="12.0"/>
      <color theme="1"/>
      <name val="Roboto"/>
    </font>
    <font>
      <u/>
      <sz val="20.0"/>
      <color rgb="FF1155CC"/>
      <name val="Arial"/>
    </font>
    <font>
      <b/>
      <sz val="12.0"/>
      <color rgb="FFFFFFFF"/>
      <name val="Proxima Nova"/>
    </font>
    <font>
      <sz val="12.0"/>
      <color theme="1"/>
      <name val="Proxima Nova"/>
    </font>
    <font>
      <color theme="1"/>
      <name val="Proxima Nova"/>
    </font>
    <font/>
    <font>
      <sz val="12.0"/>
      <color rgb="FF000000"/>
      <name val="Proxima Nova"/>
    </font>
    <font>
      <b/>
      <sz val="14.0"/>
      <color rgb="FFFFFFFF"/>
      <name val="Proxima Nova"/>
    </font>
    <font>
      <sz val="10.0"/>
      <color rgb="FFFFFFFF"/>
      <name val="Proxima Nova"/>
    </font>
    <font>
      <b/>
      <sz val="10.0"/>
      <color rgb="FFFFFFFF"/>
      <name val="Proxima Nova"/>
    </font>
    <font>
      <b/>
      <sz val="12.0"/>
      <color theme="1"/>
      <name val="Proxima Nova"/>
    </font>
    <font>
      <b/>
      <sz val="12.0"/>
      <color rgb="FFFFFFFF"/>
      <name val="Roboto"/>
    </font>
    <font>
      <b/>
      <sz val="12.0"/>
      <color rgb="FF000000"/>
      <name val="Proxima Nova"/>
    </font>
    <font>
      <b/>
      <sz val="12.0"/>
      <color rgb="FFFF0000"/>
      <name val="Proxima Nova"/>
    </font>
    <font>
      <color theme="1"/>
      <name val="Calibri"/>
    </font>
    <font>
      <sz val="12.0"/>
      <color rgb="FF000000"/>
      <name val="Arial"/>
    </font>
    <font>
      <b/>
      <sz val="12.0"/>
      <color rgb="FF000000"/>
      <name val="Arial"/>
    </font>
    <font>
      <b/>
      <sz val="12.0"/>
      <color theme="1"/>
      <name val="Arial"/>
    </font>
    <font>
      <sz val="10.0"/>
      <color rgb="FF000000"/>
      <name val="Proxima Nova"/>
    </font>
    <font>
      <sz val="10.0"/>
      <color theme="1"/>
      <name val="Proxima Nova"/>
    </font>
  </fonts>
  <fills count="8">
    <fill>
      <patternFill patternType="none"/>
    </fill>
    <fill>
      <patternFill patternType="lightGray"/>
    </fill>
    <fill>
      <patternFill patternType="solid">
        <fgColor rgb="FFF7925F"/>
        <bgColor rgb="FFF7925F"/>
      </patternFill>
    </fill>
    <fill>
      <patternFill patternType="solid">
        <fgColor rgb="FF0A8080"/>
        <bgColor rgb="FF0A8080"/>
      </patternFill>
    </fill>
    <fill>
      <patternFill patternType="solid">
        <fgColor rgb="FF5F5859"/>
        <bgColor rgb="FF5F585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</fills>
  <borders count="36">
    <border/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top style="thin">
        <color rgb="FF000000"/>
      </top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000000"/>
      </bottom>
    </border>
    <border>
      <left style="thin">
        <color rgb="FFB7B7B7"/>
      </left>
      <top style="thin">
        <color rgb="FFB7B7B7"/>
      </top>
      <bottom style="double">
        <color rgb="FF000000"/>
      </bottom>
    </border>
    <border>
      <top style="thin">
        <color rgb="FFB7B7B7"/>
      </top>
      <bottom style="double">
        <color rgb="FF000000"/>
      </bottom>
    </border>
    <border>
      <right style="thin">
        <color rgb="FFB7B7B7"/>
      </right>
      <top style="thin">
        <color rgb="FFB7B7B7"/>
      </top>
      <bottom style="double">
        <color rgb="FF000000"/>
      </bottom>
    </border>
    <border>
      <left style="thin">
        <color rgb="FFB7B7B7"/>
      </left>
      <right style="thin">
        <color rgb="FFB7B7B7"/>
      </right>
      <bottom style="double">
        <color rgb="FF000000"/>
      </bottom>
    </border>
    <border>
      <right style="thin">
        <color rgb="FFB7B7B7"/>
      </right>
    </border>
    <border>
      <left style="thin">
        <color rgb="FFB7B7B7"/>
      </left>
      <right style="thin">
        <color rgb="FFB7B7B7"/>
      </right>
    </border>
    <border>
      <left style="thin">
        <color rgb="FFB7B7B7"/>
      </left>
    </border>
    <border>
      <right style="thin">
        <color rgb="FFB7B7B7"/>
      </right>
      <top style="thin">
        <color rgb="FF000000"/>
      </top>
      <bottom style="thin">
        <color rgb="FF000000"/>
      </bottom>
    </border>
    <border>
      <left style="thin">
        <color rgb="FFB7B7B7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bottom style="thin">
        <color rgb="FFB7B7B7"/>
      </bottom>
    </border>
    <border>
      <right style="thin">
        <color rgb="FFB7B7B7"/>
      </right>
      <top style="thin">
        <color rgb="FFB7B7B7"/>
      </top>
    </border>
    <border>
      <left style="thin">
        <color rgb="FFB7B7B7"/>
      </left>
      <top style="thin">
        <color rgb="FFB7B7B7"/>
      </top>
    </border>
    <border>
      <bottom style="thin">
        <color rgb="FFB7B7B7"/>
      </bottom>
    </border>
    <border>
      <left style="thin">
        <color rgb="FFB7B7B7"/>
      </left>
      <top style="thin">
        <color rgb="FF000000"/>
      </top>
      <bottom style="thin">
        <color rgb="FFB7B7B7"/>
      </bottom>
    </border>
    <border>
      <right style="thin">
        <color rgb="FFB7B7B7"/>
      </right>
      <bottom style="thin">
        <color rgb="FF000000"/>
      </bottom>
    </border>
    <border>
      <left style="thin">
        <color rgb="FFB7B7B7"/>
      </left>
      <right style="thin">
        <color rgb="FFB7B7B7"/>
      </right>
      <bottom style="thin">
        <color rgb="FF000000"/>
      </bottom>
    </border>
    <border>
      <left style="thin">
        <color rgb="FFB7B7B7"/>
      </left>
      <bottom style="thin">
        <color rgb="FF000000"/>
      </bottom>
    </border>
    <border>
      <right style="thin">
        <color rgb="FFB7B7B7"/>
      </right>
      <bottom style="double">
        <color rgb="FF000000"/>
      </bottom>
    </border>
    <border>
      <left style="thin">
        <color rgb="FFB7B7B7"/>
      </left>
      <bottom style="double">
        <color rgb="FF000000"/>
      </bottom>
    </border>
    <border>
      <left style="thin">
        <color rgb="FFB7B7B7"/>
      </left>
      <right style="thin">
        <color rgb="FFB7B7B7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2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1"/>
    </xf>
    <xf borderId="0" fillId="0" fontId="1" numFmtId="0" xfId="0" applyAlignment="1" applyFont="1">
      <alignment shrinkToFit="0" vertical="center" wrapText="1"/>
    </xf>
    <xf borderId="0" fillId="0" fontId="2" numFmtId="3" xfId="0" applyAlignment="1" applyFont="1" applyNumberFormat="1">
      <alignment horizontal="center" vertical="center"/>
    </xf>
    <xf borderId="0" fillId="0" fontId="1" numFmtId="0" xfId="0" applyAlignment="1" applyFont="1">
      <alignment shrinkToFit="0" wrapText="1"/>
    </xf>
    <xf borderId="0" fillId="3" fontId="3" numFmtId="0" xfId="0" applyAlignment="1" applyFill="1" applyFont="1">
      <alignment horizontal="center" shrinkToFit="0" vertical="center" wrapText="1"/>
    </xf>
    <xf borderId="0" fillId="4" fontId="3" numFmtId="0" xfId="0" applyAlignment="1" applyFill="1" applyFont="1">
      <alignment horizontal="center" vertical="center"/>
    </xf>
    <xf borderId="1" fillId="5" fontId="4" numFmtId="0" xfId="0" applyBorder="1" applyFill="1" applyFont="1"/>
    <xf borderId="1" fillId="5" fontId="4" numFmtId="164" xfId="0" applyBorder="1" applyFont="1" applyNumberFormat="1"/>
    <xf borderId="1" fillId="5" fontId="4" numFmtId="3" xfId="0" applyBorder="1" applyFont="1" applyNumberFormat="1"/>
    <xf borderId="1" fillId="6" fontId="4" numFmtId="164" xfId="0" applyBorder="1" applyFill="1" applyFont="1" applyNumberFormat="1"/>
    <xf borderId="1" fillId="6" fontId="4" numFmtId="9" xfId="0" applyBorder="1" applyFont="1" applyNumberFormat="1"/>
    <xf borderId="0" fillId="3" fontId="3" numFmtId="0" xfId="0" applyAlignment="1" applyFont="1">
      <alignment horizontal="center" vertical="center"/>
    </xf>
    <xf borderId="0" fillId="0" fontId="5" numFmtId="0" xfId="0" applyFont="1"/>
    <xf borderId="1" fillId="5" fontId="4" numFmtId="0" xfId="0" applyAlignment="1" applyBorder="1" applyFont="1">
      <alignment horizontal="center"/>
    </xf>
    <xf borderId="0" fillId="0" fontId="5" numFmtId="9" xfId="0" applyFont="1" applyNumberFormat="1"/>
    <xf borderId="0" fillId="0" fontId="5" numFmtId="165" xfId="0" applyFont="1" applyNumberFormat="1"/>
    <xf borderId="0" fillId="0" fontId="4" numFmtId="0" xfId="0" applyFont="1"/>
    <xf borderId="0" fillId="5" fontId="4" numFmtId="9" xfId="0" applyFont="1" applyNumberFormat="1"/>
    <xf borderId="2" fillId="0" fontId="4" numFmtId="0" xfId="0" applyBorder="1" applyFont="1"/>
    <xf borderId="3" fillId="0" fontId="6" numFmtId="0" xfId="0" applyBorder="1" applyFont="1"/>
    <xf borderId="1" fillId="5" fontId="4" numFmtId="9" xfId="0" applyBorder="1" applyFont="1" applyNumberFormat="1"/>
    <xf borderId="0" fillId="6" fontId="5" numFmtId="0" xfId="0" applyFont="1"/>
    <xf borderId="0" fillId="6" fontId="4" numFmtId="0" xfId="0" applyFont="1"/>
    <xf borderId="1" fillId="5" fontId="4" numFmtId="9" xfId="0" applyAlignment="1" applyBorder="1" applyFont="1" applyNumberFormat="1">
      <alignment horizontal="right"/>
    </xf>
    <xf borderId="0" fillId="6" fontId="4" numFmtId="0" xfId="0" applyAlignment="1" applyFont="1">
      <alignment horizontal="center"/>
    </xf>
    <xf borderId="1" fillId="0" fontId="4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0" fillId="5" fontId="4" numFmtId="9" xfId="0" applyAlignment="1" applyFont="1" applyNumberFormat="1">
      <alignment horizontal="right"/>
    </xf>
    <xf borderId="0" fillId="2" fontId="3" numFmtId="0" xfId="0" applyAlignment="1" applyFont="1">
      <alignment horizontal="center" vertical="center"/>
    </xf>
    <xf borderId="1" fillId="5" fontId="4" numFmtId="165" xfId="0" applyBorder="1" applyFont="1" applyNumberFormat="1"/>
    <xf borderId="0" fillId="4" fontId="3" numFmtId="0" xfId="0" applyAlignment="1" applyFont="1">
      <alignment horizontal="center" shrinkToFit="0" vertical="center" wrapText="1"/>
    </xf>
    <xf borderId="2" fillId="5" fontId="4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left" shrinkToFit="0" wrapText="1"/>
    </xf>
    <xf borderId="1" fillId="5" fontId="4" numFmtId="164" xfId="0" applyAlignment="1" applyBorder="1" applyFont="1" applyNumberFormat="1">
      <alignment horizontal="center"/>
    </xf>
    <xf borderId="0" fillId="6" fontId="4" numFmtId="165" xfId="0" applyAlignment="1" applyFont="1" applyNumberFormat="1">
      <alignment horizontal="center"/>
    </xf>
    <xf borderId="1" fillId="5" fontId="4" numFmtId="9" xfId="0" applyAlignment="1" applyBorder="1" applyFont="1" applyNumberFormat="1">
      <alignment horizontal="center"/>
    </xf>
    <xf borderId="1" fillId="5" fontId="4" numFmtId="165" xfId="0" applyAlignment="1" applyBorder="1" applyFont="1" applyNumberFormat="1">
      <alignment horizontal="center"/>
    </xf>
    <xf borderId="0" fillId="3" fontId="8" numFmtId="0" xfId="0" applyAlignment="1" applyFont="1">
      <alignment horizontal="center" shrinkToFit="0" vertical="center" wrapText="1"/>
    </xf>
    <xf borderId="0" fillId="4" fontId="9" numFmtId="0" xfId="0" applyAlignment="1" applyFont="1">
      <alignment vertical="center"/>
    </xf>
    <xf borderId="5" fillId="4" fontId="10" numFmtId="164" xfId="0" applyAlignment="1" applyBorder="1" applyFont="1" applyNumberFormat="1">
      <alignment horizontal="center" vertical="center"/>
    </xf>
    <xf borderId="5" fillId="4" fontId="10" numFmtId="0" xfId="0" applyAlignment="1" applyBorder="1" applyFont="1">
      <alignment horizontal="center" vertical="center"/>
    </xf>
    <xf borderId="5" fillId="7" fontId="10" numFmtId="0" xfId="0" applyAlignment="1" applyBorder="1" applyFill="1" applyFont="1">
      <alignment horizontal="center" vertical="center"/>
    </xf>
    <xf borderId="2" fillId="0" fontId="11" numFmtId="0" xfId="0" applyBorder="1" applyFont="1"/>
    <xf borderId="1" fillId="0" fontId="4" numFmtId="164" xfId="0" applyBorder="1" applyFont="1" applyNumberFormat="1"/>
    <xf borderId="1" fillId="0" fontId="4" numFmtId="0" xfId="0" applyBorder="1" applyFont="1"/>
    <xf borderId="2" fillId="0" fontId="4" numFmtId="164" xfId="0" applyAlignment="1" applyBorder="1" applyFont="1" applyNumberFormat="1">
      <alignment horizontal="left"/>
    </xf>
    <xf borderId="3" fillId="0" fontId="4" numFmtId="164" xfId="0" applyAlignment="1" applyBorder="1" applyFont="1" applyNumberFormat="1">
      <alignment horizontal="right"/>
    </xf>
    <xf borderId="2" fillId="0" fontId="4" numFmtId="0" xfId="0" applyAlignment="1" applyBorder="1" applyFont="1">
      <alignment horizontal="left"/>
    </xf>
    <xf borderId="3" fillId="0" fontId="4" numFmtId="0" xfId="0" applyAlignment="1" applyBorder="1" applyFont="1">
      <alignment horizontal="right"/>
    </xf>
    <xf borderId="6" fillId="0" fontId="4" numFmtId="164" xfId="0" applyBorder="1" applyFont="1" applyNumberFormat="1"/>
    <xf borderId="2" fillId="0" fontId="11" numFmtId="0" xfId="0" applyAlignment="1" applyBorder="1" applyFont="1">
      <alignment horizontal="right"/>
    </xf>
    <xf borderId="7" fillId="0" fontId="11" numFmtId="164" xfId="0" applyBorder="1" applyFont="1" applyNumberFormat="1"/>
    <xf borderId="0" fillId="4" fontId="9" numFmtId="0" xfId="0" applyAlignment="1" applyFont="1">
      <alignment horizontal="center" vertical="center"/>
    </xf>
    <xf borderId="0" fillId="0" fontId="11" numFmtId="0" xfId="0" applyFont="1"/>
    <xf borderId="0" fillId="0" fontId="4" numFmtId="164" xfId="0" applyFont="1" applyNumberFormat="1"/>
    <xf borderId="0" fillId="0" fontId="4" numFmtId="3" xfId="0" applyFont="1" applyNumberFormat="1"/>
    <xf borderId="1" fillId="0" fontId="4" numFmtId="10" xfId="0" applyBorder="1" applyFont="1" applyNumberFormat="1"/>
    <xf borderId="0" fillId="5" fontId="4" numFmtId="164" xfId="0" applyFont="1" applyNumberFormat="1"/>
    <xf borderId="0" fillId="5" fontId="4" numFmtId="3" xfId="0" applyFont="1" applyNumberFormat="1"/>
    <xf borderId="0" fillId="0" fontId="4" numFmtId="10" xfId="0" applyFont="1" applyNumberFormat="1"/>
    <xf borderId="8" fillId="0" fontId="11" numFmtId="164" xfId="0" applyBorder="1" applyFont="1" applyNumberFormat="1"/>
    <xf borderId="9" fillId="0" fontId="11" numFmtId="0" xfId="0" applyAlignment="1" applyBorder="1" applyFont="1">
      <alignment horizontal="right"/>
    </xf>
    <xf borderId="10" fillId="0" fontId="6" numFmtId="0" xfId="0" applyBorder="1" applyFont="1"/>
    <xf borderId="11" fillId="0" fontId="6" numFmtId="0" xfId="0" applyBorder="1" applyFont="1"/>
    <xf borderId="12" fillId="0" fontId="4" numFmtId="10" xfId="0" applyBorder="1" applyFont="1" applyNumberFormat="1"/>
    <xf borderId="0" fillId="0" fontId="11" numFmtId="0" xfId="0" applyAlignment="1" applyFont="1">
      <alignment horizontal="right"/>
    </xf>
    <xf borderId="0" fillId="0" fontId="12" numFmtId="0" xfId="0" applyAlignment="1" applyFont="1">
      <alignment horizontal="center" vertical="center"/>
    </xf>
    <xf borderId="0" fillId="0" fontId="12" numFmtId="9" xfId="0" applyAlignment="1" applyFont="1" applyNumberFormat="1">
      <alignment horizontal="center" vertical="center"/>
    </xf>
    <xf borderId="0" fillId="3" fontId="12" numFmtId="0" xfId="0" applyAlignment="1" applyFont="1">
      <alignment horizontal="center" vertical="center"/>
    </xf>
    <xf borderId="0" fillId="4" fontId="10" numFmtId="0" xfId="0" applyAlignment="1" applyFont="1">
      <alignment horizontal="center" vertical="center"/>
    </xf>
    <xf borderId="1" fillId="0" fontId="13" numFmtId="0" xfId="0" applyAlignment="1" applyBorder="1" applyFont="1">
      <alignment horizontal="right"/>
    </xf>
    <xf borderId="1" fillId="5" fontId="7" numFmtId="164" xfId="0" applyBorder="1" applyFont="1" applyNumberFormat="1"/>
    <xf borderId="6" fillId="0" fontId="4" numFmtId="0" xfId="0" applyBorder="1" applyFont="1"/>
    <xf borderId="6" fillId="0" fontId="13" numFmtId="0" xfId="0" applyAlignment="1" applyBorder="1" applyFont="1">
      <alignment horizontal="right"/>
    </xf>
    <xf borderId="6" fillId="5" fontId="7" numFmtId="164" xfId="0" applyBorder="1" applyFont="1" applyNumberFormat="1"/>
    <xf borderId="0" fillId="0" fontId="13" numFmtId="0" xfId="0" applyAlignment="1" applyFont="1">
      <alignment horizontal="right"/>
    </xf>
    <xf borderId="0" fillId="0" fontId="13" numFmtId="0" xfId="0" applyAlignment="1" applyFont="1">
      <alignment horizontal="center"/>
    </xf>
    <xf borderId="13" fillId="0" fontId="13" numFmtId="164" xfId="0" applyAlignment="1" applyBorder="1" applyFont="1" applyNumberFormat="1">
      <alignment horizontal="right"/>
    </xf>
    <xf borderId="14" fillId="0" fontId="13" numFmtId="164" xfId="0" applyAlignment="1" applyBorder="1" applyFont="1" applyNumberFormat="1">
      <alignment horizontal="right"/>
    </xf>
    <xf borderId="14" fillId="0" fontId="14" numFmtId="9" xfId="0" applyAlignment="1" applyBorder="1" applyFont="1" applyNumberFormat="1">
      <alignment horizontal="right"/>
    </xf>
    <xf borderId="14" fillId="0" fontId="13" numFmtId="9" xfId="0" applyAlignment="1" applyBorder="1" applyFont="1" applyNumberFormat="1">
      <alignment horizontal="right"/>
    </xf>
    <xf borderId="15" fillId="0" fontId="13" numFmtId="164" xfId="0" applyAlignment="1" applyBorder="1" applyFont="1" applyNumberFormat="1">
      <alignment horizontal="right"/>
    </xf>
    <xf borderId="16" fillId="0" fontId="13" numFmtId="164" xfId="0" applyAlignment="1" applyBorder="1" applyFont="1" applyNumberFormat="1">
      <alignment horizontal="right"/>
    </xf>
    <xf borderId="8" fillId="0" fontId="13" numFmtId="164" xfId="0" applyAlignment="1" applyBorder="1" applyFont="1" applyNumberFormat="1">
      <alignment horizontal="right"/>
    </xf>
    <xf borderId="17" fillId="0" fontId="13" numFmtId="164" xfId="0" applyAlignment="1" applyBorder="1" applyFont="1" applyNumberFormat="1">
      <alignment horizontal="right"/>
    </xf>
    <xf borderId="2" fillId="6" fontId="4" numFmtId="9" xfId="0" applyAlignment="1" applyBorder="1" applyFont="1" applyNumberFormat="1">
      <alignment horizontal="center"/>
    </xf>
    <xf borderId="6" fillId="5" fontId="4" numFmtId="9" xfId="0" applyBorder="1" applyFont="1" applyNumberFormat="1"/>
    <xf borderId="1" fillId="0" fontId="15" numFmtId="0" xfId="0" applyBorder="1" applyFont="1"/>
    <xf borderId="2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right"/>
    </xf>
    <xf borderId="12" fillId="0" fontId="11" numFmtId="164" xfId="0" applyAlignment="1" applyBorder="1" applyFont="1" applyNumberFormat="1">
      <alignment horizontal="right"/>
    </xf>
    <xf borderId="0" fillId="0" fontId="3" numFmtId="0" xfId="0" applyAlignment="1" applyFont="1">
      <alignment horizontal="center"/>
    </xf>
    <xf borderId="18" fillId="4" fontId="10" numFmtId="0" xfId="0" applyAlignment="1" applyBorder="1" applyFont="1">
      <alignment horizontal="center" vertical="center"/>
    </xf>
    <xf borderId="19" fillId="0" fontId="7" numFmtId="0" xfId="0" applyBorder="1" applyFont="1"/>
    <xf borderId="20" fillId="0" fontId="7" numFmtId="0" xfId="0" applyBorder="1" applyFont="1"/>
    <xf borderId="20" fillId="0" fontId="7" numFmtId="164" xfId="0" applyBorder="1" applyFont="1" applyNumberFormat="1"/>
    <xf borderId="21" fillId="0" fontId="7" numFmtId="164" xfId="0" applyBorder="1" applyFont="1" applyNumberFormat="1"/>
    <xf borderId="3" fillId="0" fontId="7" numFmtId="0" xfId="0" applyBorder="1" applyFont="1"/>
    <xf borderId="1" fillId="0" fontId="7" numFmtId="0" xfId="0" applyBorder="1" applyFont="1"/>
    <xf borderId="1" fillId="0" fontId="7" numFmtId="164" xfId="0" applyBorder="1" applyFont="1" applyNumberFormat="1"/>
    <xf borderId="2" fillId="0" fontId="7" numFmtId="164" xfId="0" applyBorder="1" applyFont="1" applyNumberFormat="1"/>
    <xf borderId="1" fillId="5" fontId="7" numFmtId="0" xfId="0" applyBorder="1" applyFont="1"/>
    <xf borderId="2" fillId="5" fontId="7" numFmtId="164" xfId="0" applyBorder="1" applyFont="1" applyNumberFormat="1"/>
    <xf borderId="1" fillId="5" fontId="7" numFmtId="165" xfId="0" applyBorder="1" applyFont="1" applyNumberFormat="1"/>
    <xf borderId="2" fillId="5" fontId="7" numFmtId="165" xfId="0" applyBorder="1" applyFont="1" applyNumberFormat="1"/>
    <xf borderId="22" fillId="0" fontId="7" numFmtId="0" xfId="0" applyBorder="1" applyFont="1"/>
    <xf borderId="6" fillId="5" fontId="7" numFmtId="0" xfId="0" applyBorder="1" applyFont="1"/>
    <xf borderId="6" fillId="5" fontId="7" numFmtId="165" xfId="0" applyBorder="1" applyFont="1" applyNumberFormat="1"/>
    <xf borderId="23" fillId="5" fontId="7" numFmtId="165" xfId="0" applyBorder="1" applyFont="1" applyNumberFormat="1"/>
    <xf borderId="24" fillId="0" fontId="13" numFmtId="0" xfId="0" applyAlignment="1" applyBorder="1" applyFont="1">
      <alignment horizontal="center"/>
    </xf>
    <xf borderId="19" fillId="0" fontId="6" numFmtId="0" xfId="0" applyBorder="1" applyFont="1"/>
    <xf borderId="7" fillId="0" fontId="13" numFmtId="166" xfId="0" applyBorder="1" applyFont="1" applyNumberFormat="1"/>
    <xf borderId="25" fillId="0" fontId="13" numFmtId="166" xfId="0" applyBorder="1" applyFont="1" applyNumberFormat="1"/>
    <xf borderId="19" fillId="0" fontId="4" numFmtId="0" xfId="0" applyBorder="1" applyFont="1"/>
    <xf borderId="20" fillId="5" fontId="7" numFmtId="167" xfId="0" applyBorder="1" applyFont="1" applyNumberFormat="1"/>
    <xf borderId="20" fillId="5" fontId="7" numFmtId="164" xfId="0" applyBorder="1" applyFont="1" applyNumberFormat="1"/>
    <xf borderId="3" fillId="0" fontId="4" numFmtId="0" xfId="0" applyBorder="1" applyFont="1"/>
    <xf borderId="1" fillId="5" fontId="7" numFmtId="167" xfId="0" applyBorder="1" applyFont="1" applyNumberFormat="1"/>
    <xf borderId="22" fillId="0" fontId="4" numFmtId="0" xfId="0" applyBorder="1" applyFont="1"/>
    <xf borderId="6" fillId="5" fontId="7" numFmtId="167" xfId="0" applyBorder="1" applyFont="1" applyNumberFormat="1"/>
    <xf borderId="23" fillId="5" fontId="7" numFmtId="164" xfId="0" applyBorder="1" applyFont="1" applyNumberFormat="1"/>
    <xf borderId="24" fillId="0" fontId="6" numFmtId="0" xfId="0" applyBorder="1" applyFont="1"/>
    <xf borderId="16" fillId="0" fontId="13" numFmtId="166" xfId="0" applyBorder="1" applyFont="1" applyNumberFormat="1"/>
    <xf borderId="8" fillId="0" fontId="13" numFmtId="166" xfId="0" applyBorder="1" applyFont="1" applyNumberFormat="1"/>
    <xf borderId="17" fillId="0" fontId="13" numFmtId="166" xfId="0" applyBorder="1" applyFont="1" applyNumberFormat="1"/>
    <xf borderId="4" fillId="0" fontId="13" numFmtId="0" xfId="0" applyAlignment="1" applyBorder="1" applyFont="1">
      <alignment horizontal="center"/>
    </xf>
    <xf borderId="26" fillId="0" fontId="13" numFmtId="166" xfId="0" applyBorder="1" applyFont="1" applyNumberFormat="1"/>
    <xf borderId="27" fillId="0" fontId="13" numFmtId="166" xfId="0" applyBorder="1" applyFont="1" applyNumberFormat="1"/>
    <xf borderId="28" fillId="0" fontId="13" numFmtId="166" xfId="0" applyBorder="1" applyFont="1" applyNumberFormat="1"/>
    <xf borderId="26" fillId="0" fontId="13" numFmtId="164" xfId="0" applyBorder="1" applyFont="1" applyNumberFormat="1"/>
    <xf borderId="27" fillId="0" fontId="13" numFmtId="164" xfId="0" applyBorder="1" applyFont="1" applyNumberFormat="1"/>
    <xf borderId="28" fillId="0" fontId="13" numFmtId="164" xfId="0" applyBorder="1" applyFont="1" applyNumberFormat="1"/>
    <xf borderId="4" fillId="0" fontId="4" numFmtId="0" xfId="0" applyAlignment="1" applyBorder="1" applyFont="1">
      <alignment horizontal="center"/>
    </xf>
    <xf borderId="29" fillId="0" fontId="4" numFmtId="10" xfId="0" applyBorder="1" applyFont="1" applyNumberFormat="1"/>
    <xf borderId="30" fillId="0" fontId="4" numFmtId="10" xfId="0" applyBorder="1" applyFont="1" applyNumberFormat="1"/>
    <xf borderId="0" fillId="0" fontId="4" numFmtId="0" xfId="0" applyAlignment="1" applyFont="1">
      <alignment horizontal="center"/>
    </xf>
    <xf borderId="0" fillId="0" fontId="13" numFmtId="0" xfId="0" applyFont="1"/>
    <xf borderId="6" fillId="0" fontId="7" numFmtId="0" xfId="0" applyBorder="1" applyFont="1"/>
    <xf borderId="6" fillId="5" fontId="4" numFmtId="0" xfId="0" applyBorder="1" applyFont="1"/>
    <xf borderId="6" fillId="5" fontId="4" numFmtId="164" xfId="0" applyBorder="1" applyFont="1" applyNumberFormat="1"/>
    <xf borderId="16" fillId="0" fontId="13" numFmtId="167" xfId="0" applyBorder="1" applyFont="1" applyNumberFormat="1"/>
    <xf borderId="8" fillId="0" fontId="13" numFmtId="167" xfId="0" applyBorder="1" applyFont="1" applyNumberFormat="1"/>
    <xf borderId="17" fillId="0" fontId="13" numFmtId="167" xfId="0" applyBorder="1" applyFont="1" applyNumberFormat="1"/>
    <xf borderId="19" fillId="5" fontId="4" numFmtId="0" xfId="0" applyBorder="1" applyFont="1"/>
    <xf borderId="20" fillId="5" fontId="5" numFmtId="0" xfId="0" applyBorder="1" applyFont="1"/>
    <xf borderId="21" fillId="5" fontId="7" numFmtId="164" xfId="0" applyBorder="1" applyFont="1" applyNumberFormat="1"/>
    <xf borderId="3" fillId="5" fontId="4" numFmtId="0" xfId="0" applyBorder="1" applyFont="1"/>
    <xf borderId="2" fillId="5" fontId="4" numFmtId="164" xfId="0" applyBorder="1" applyFont="1" applyNumberFormat="1"/>
    <xf borderId="22" fillId="5" fontId="4" numFmtId="0" xfId="0" applyBorder="1" applyFont="1"/>
    <xf borderId="23" fillId="5" fontId="4" numFmtId="164" xfId="0" applyBorder="1" applyFont="1" applyNumberFormat="1"/>
    <xf borderId="2" fillId="0" fontId="13" numFmtId="0" xfId="0" applyAlignment="1" applyBorder="1" applyFont="1">
      <alignment horizontal="center"/>
    </xf>
    <xf borderId="31" fillId="0" fontId="11" numFmtId="167" xfId="0" applyBorder="1" applyFont="1" applyNumberFormat="1"/>
    <xf borderId="32" fillId="4" fontId="10" numFmtId="0" xfId="0" applyAlignment="1" applyBorder="1" applyFont="1">
      <alignment horizontal="center" vertical="center"/>
    </xf>
    <xf borderId="0" fillId="0" fontId="7" numFmtId="0" xfId="0" applyAlignment="1" applyFont="1">
      <alignment horizontal="right"/>
    </xf>
    <xf borderId="0" fillId="0" fontId="7" numFmtId="164" xfId="0" applyFont="1" applyNumberFormat="1"/>
    <xf borderId="32" fillId="0" fontId="13" numFmtId="164" xfId="0" applyBorder="1" applyFont="1" applyNumberFormat="1"/>
    <xf borderId="33" fillId="0" fontId="13" numFmtId="164" xfId="0" applyBorder="1" applyFont="1" applyNumberFormat="1"/>
    <xf borderId="0" fillId="0" fontId="7" numFmtId="0" xfId="0" applyAlignment="1" applyFont="1">
      <alignment horizontal="left"/>
    </xf>
    <xf borderId="24" fillId="0" fontId="13" numFmtId="0" xfId="0" applyAlignment="1" applyBorder="1" applyFont="1">
      <alignment horizontal="left"/>
    </xf>
    <xf borderId="3" fillId="0" fontId="13" numFmtId="0" xfId="0" applyAlignment="1" applyBorder="1" applyFont="1">
      <alignment horizontal="left"/>
    </xf>
    <xf borderId="1" fillId="0" fontId="13" numFmtId="167" xfId="0" applyBorder="1" applyFont="1" applyNumberFormat="1"/>
    <xf borderId="3" fillId="0" fontId="11" numFmtId="0" xfId="0" applyBorder="1" applyFont="1"/>
    <xf borderId="1" fillId="0" fontId="7" numFmtId="0" xfId="0" applyAlignment="1" applyBorder="1" applyFont="1">
      <alignment horizontal="right"/>
    </xf>
    <xf borderId="1" fillId="0" fontId="7" numFmtId="167" xfId="0" applyBorder="1" applyFont="1" applyNumberFormat="1"/>
    <xf borderId="2" fillId="0" fontId="7" numFmtId="167" xfId="0" applyBorder="1" applyFont="1" applyNumberFormat="1"/>
    <xf borderId="1" fillId="0" fontId="7" numFmtId="10" xfId="0" applyBorder="1" applyFont="1" applyNumberFormat="1"/>
    <xf borderId="6" fillId="0" fontId="7" numFmtId="164" xfId="0" applyBorder="1" applyFont="1" applyNumberFormat="1"/>
    <xf borderId="23" fillId="0" fontId="7" numFmtId="164" xfId="0" applyBorder="1" applyFont="1" applyNumberFormat="1"/>
    <xf borderId="8" fillId="0" fontId="13" numFmtId="164" xfId="0" applyBorder="1" applyFont="1" applyNumberFormat="1"/>
    <xf borderId="17" fillId="0" fontId="13" numFmtId="164" xfId="0" applyBorder="1" applyFont="1" applyNumberFormat="1"/>
    <xf borderId="1" fillId="0" fontId="7" numFmtId="167" xfId="0" applyAlignment="1" applyBorder="1" applyFont="1" applyNumberFormat="1">
      <alignment horizontal="right"/>
    </xf>
    <xf borderId="2" fillId="0" fontId="7" numFmtId="167" xfId="0" applyAlignment="1" applyBorder="1" applyFont="1" applyNumberFormat="1">
      <alignment horizontal="right"/>
    </xf>
    <xf borderId="3" fillId="0" fontId="7" numFmtId="167" xfId="0" applyAlignment="1" applyBorder="1" applyFont="1" applyNumberFormat="1">
      <alignment horizontal="right"/>
    </xf>
    <xf borderId="8" fillId="0" fontId="7" numFmtId="164" xfId="0" applyBorder="1" applyFont="1" applyNumberFormat="1"/>
    <xf borderId="17" fillId="0" fontId="7" numFmtId="164" xfId="0" applyBorder="1" applyFont="1" applyNumberFormat="1"/>
    <xf borderId="2" fillId="0" fontId="7" numFmtId="167" xfId="0" applyAlignment="1" applyBorder="1" applyFont="1" applyNumberFormat="1">
      <alignment horizontal="center"/>
    </xf>
    <xf borderId="2" fillId="0" fontId="13" numFmtId="167" xfId="0" applyAlignment="1" applyBorder="1" applyFont="1" applyNumberFormat="1">
      <alignment horizontal="center"/>
    </xf>
    <xf borderId="22" fillId="0" fontId="13" numFmtId="0" xfId="0" applyAlignment="1" applyBorder="1" applyFont="1">
      <alignment horizontal="left"/>
    </xf>
    <xf borderId="6" fillId="0" fontId="13" numFmtId="167" xfId="0" applyBorder="1" applyFont="1" applyNumberFormat="1"/>
    <xf borderId="6" fillId="0" fontId="7" numFmtId="167" xfId="0" applyBorder="1" applyFont="1" applyNumberFormat="1"/>
    <xf borderId="19" fillId="0" fontId="13" numFmtId="0" xfId="0" applyAlignment="1" applyBorder="1" applyFont="1">
      <alignment horizontal="left"/>
    </xf>
    <xf borderId="3" fillId="0" fontId="7" numFmtId="0" xfId="0" applyAlignment="1" applyBorder="1" applyFont="1">
      <alignment horizontal="left"/>
    </xf>
    <xf borderId="1" fillId="0" fontId="7" numFmtId="0" xfId="0" applyAlignment="1" applyBorder="1" applyFont="1">
      <alignment horizontal="left"/>
    </xf>
    <xf borderId="1" fillId="0" fontId="13" numFmtId="10" xfId="0" applyBorder="1" applyFont="1" applyNumberFormat="1"/>
    <xf borderId="1" fillId="0" fontId="13" numFmtId="164" xfId="0" applyBorder="1" applyFont="1" applyNumberFormat="1"/>
    <xf borderId="1" fillId="0" fontId="13" numFmtId="0" xfId="0" applyAlignment="1" applyBorder="1" applyFont="1">
      <alignment horizontal="center"/>
    </xf>
    <xf borderId="1" fillId="0" fontId="13" numFmtId="167" xfId="0" applyAlignment="1" applyBorder="1" applyFont="1" applyNumberFormat="1">
      <alignment horizontal="right"/>
    </xf>
    <xf borderId="0" fillId="0" fontId="13" numFmtId="0" xfId="0" applyAlignment="1" applyFont="1">
      <alignment horizontal="left"/>
    </xf>
    <xf borderId="0" fillId="0" fontId="7" numFmtId="167" xfId="0" applyAlignment="1" applyFont="1" applyNumberFormat="1">
      <alignment horizontal="right"/>
    </xf>
    <xf borderId="0" fillId="6" fontId="7" numFmtId="167" xfId="0" applyFont="1" applyNumberFormat="1"/>
    <xf borderId="0" fillId="5" fontId="7" numFmtId="164" xfId="0" applyFont="1" applyNumberFormat="1"/>
    <xf borderId="5" fillId="0" fontId="13" numFmtId="167" xfId="0" applyAlignment="1" applyBorder="1" applyFont="1" applyNumberFormat="1">
      <alignment horizontal="right"/>
    </xf>
    <xf borderId="5" fillId="0" fontId="7" numFmtId="167" xfId="0" applyBorder="1" applyFont="1" applyNumberFormat="1"/>
    <xf borderId="5" fillId="0" fontId="7" numFmtId="164" xfId="0" applyBorder="1" applyFont="1" applyNumberFormat="1"/>
    <xf borderId="32" fillId="0" fontId="13" numFmtId="167" xfId="0" applyBorder="1" applyFont="1" applyNumberFormat="1"/>
    <xf borderId="20" fillId="0" fontId="7" numFmtId="167" xfId="0" applyBorder="1" applyFont="1" applyNumberFormat="1"/>
    <xf borderId="34" fillId="0" fontId="16" numFmtId="164" xfId="0" applyAlignment="1" applyBorder="1" applyFont="1" applyNumberFormat="1">
      <alignment horizontal="right" vertical="bottom"/>
    </xf>
    <xf borderId="1" fillId="6" fontId="7" numFmtId="167" xfId="0" applyBorder="1" applyFont="1" applyNumberFormat="1"/>
    <xf borderId="2" fillId="5" fontId="7" numFmtId="167" xfId="0" applyBorder="1" applyFont="1" applyNumberFormat="1"/>
    <xf borderId="35" fillId="0" fontId="13" numFmtId="0" xfId="0" applyAlignment="1" applyBorder="1" applyFont="1">
      <alignment horizontal="left"/>
    </xf>
    <xf borderId="22" fillId="0" fontId="6" numFmtId="0" xfId="0" applyBorder="1" applyFont="1"/>
    <xf borderId="23" fillId="0" fontId="7" numFmtId="167" xfId="0" applyBorder="1" applyFont="1" applyNumberFormat="1"/>
    <xf borderId="0" fillId="0" fontId="13" numFmtId="167" xfId="0" applyFont="1" applyNumberFormat="1"/>
    <xf borderId="34" fillId="0" fontId="17" numFmtId="166" xfId="0" applyAlignment="1" applyBorder="1" applyFont="1" applyNumberFormat="1">
      <alignment horizontal="right" vertical="bottom"/>
    </xf>
    <xf borderId="34" fillId="0" fontId="18" numFmtId="166" xfId="0" applyAlignment="1" applyBorder="1" applyFont="1" applyNumberFormat="1">
      <alignment horizontal="right" vertical="bottom"/>
    </xf>
    <xf borderId="0" fillId="0" fontId="7" numFmtId="167" xfId="0" applyFont="1" applyNumberFormat="1"/>
    <xf borderId="33" fillId="0" fontId="13" numFmtId="167" xfId="0" applyBorder="1" applyFont="1" applyNumberFormat="1"/>
    <xf borderId="0" fillId="0" fontId="19" numFmtId="4" xfId="0" applyAlignment="1" applyFont="1" applyNumberFormat="1">
      <alignment horizontal="left"/>
    </xf>
    <xf borderId="0" fillId="0" fontId="19" numFmtId="4" xfId="0" applyFont="1" applyNumberFormat="1"/>
    <xf borderId="3" fillId="0" fontId="13" numFmtId="0" xfId="0" applyBorder="1" applyFont="1"/>
    <xf borderId="22" fillId="0" fontId="4" numFmtId="0" xfId="0" applyAlignment="1" applyBorder="1" applyFont="1">
      <alignment horizontal="right"/>
    </xf>
    <xf borderId="2" fillId="3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right"/>
    </xf>
    <xf borderId="0" fillId="0" fontId="13" numFmtId="164" xfId="0" applyFont="1" applyNumberFormat="1"/>
    <xf borderId="32" fillId="0" fontId="7" numFmtId="164" xfId="0" applyBorder="1" applyFont="1" applyNumberFormat="1"/>
    <xf borderId="33" fillId="0" fontId="7" numFmtId="164" xfId="0" applyBorder="1" applyFont="1" applyNumberFormat="1"/>
    <xf borderId="0" fillId="0" fontId="20" numFmtId="0" xfId="0" applyFont="1"/>
    <xf borderId="0" fillId="0" fontId="19" numFmtId="164" xfId="0" applyFont="1" applyNumberFormat="1"/>
  </cellXfs>
  <cellStyles count="1">
    <cellStyle xfId="0" name="Normal" builtinId="0"/>
  </cellStyles>
  <dxfs count="1">
    <dxf>
      <font>
        <color rgb="FFC5392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1</xdr:row>
      <xdr:rowOff>76200</xdr:rowOff>
    </xdr:from>
    <xdr:ext cx="1781175" cy="762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irav.com/request_dem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6.14"/>
    <col customWidth="1" min="2" max="2" width="27.0"/>
    <col customWidth="1" min="3" max="3" width="22.0"/>
    <col customWidth="1" min="4" max="4" width="27.71"/>
    <col customWidth="1" min="5" max="5" width="29.14"/>
    <col customWidth="1" min="6" max="6" width="22.0"/>
  </cols>
  <sheetData>
    <row r="1" ht="38.25" customHeight="1">
      <c r="A1" s="1" t="s">
        <v>0</v>
      </c>
    </row>
    <row r="2" ht="55.5" customHeight="1">
      <c r="B2" s="2" t="s">
        <v>1</v>
      </c>
    </row>
    <row r="3" ht="45.0" customHeight="1">
      <c r="A3" s="3" t="s">
        <v>2</v>
      </c>
    </row>
    <row r="4">
      <c r="A4" s="4"/>
      <c r="B4" s="4"/>
      <c r="C4" s="4"/>
      <c r="D4" s="4"/>
      <c r="E4" s="4"/>
      <c r="F4" s="4"/>
    </row>
    <row r="5" ht="22.5" customHeight="1">
      <c r="A5" s="5" t="s">
        <v>3</v>
      </c>
    </row>
    <row r="6" ht="22.5" customHeight="1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</row>
    <row r="7" ht="22.5" customHeight="1">
      <c r="A7" s="7" t="s">
        <v>10</v>
      </c>
      <c r="B7" s="8">
        <v>1000.0</v>
      </c>
      <c r="C7" s="8">
        <v>100.0</v>
      </c>
      <c r="D7" s="9">
        <v>30.0</v>
      </c>
      <c r="E7" s="10">
        <f t="shared" ref="E7:E11" si="1">B7*D7</f>
        <v>30000</v>
      </c>
      <c r="F7" s="11">
        <f t="shared" ref="F7:F11" si="2">IFERROR(C7/B7,0)</f>
        <v>0.1</v>
      </c>
    </row>
    <row r="8" ht="38.25" customHeight="1">
      <c r="A8" s="7" t="s">
        <v>11</v>
      </c>
      <c r="B8" s="8">
        <v>4000.0</v>
      </c>
      <c r="C8" s="8">
        <v>500.0</v>
      </c>
      <c r="D8" s="9">
        <v>5.0</v>
      </c>
      <c r="E8" s="10">
        <f t="shared" si="1"/>
        <v>20000</v>
      </c>
      <c r="F8" s="11">
        <f t="shared" si="2"/>
        <v>0.125</v>
      </c>
    </row>
    <row r="9" ht="22.5" customHeight="1">
      <c r="A9" s="7" t="s">
        <v>12</v>
      </c>
      <c r="B9" s="8">
        <v>4000.0</v>
      </c>
      <c r="C9" s="8">
        <v>750.0</v>
      </c>
      <c r="D9" s="9">
        <v>5.0</v>
      </c>
      <c r="E9" s="10">
        <f t="shared" si="1"/>
        <v>20000</v>
      </c>
      <c r="F9" s="11">
        <f t="shared" si="2"/>
        <v>0.1875</v>
      </c>
    </row>
    <row r="10" ht="22.5" customHeight="1">
      <c r="A10" s="7"/>
      <c r="B10" s="8"/>
      <c r="C10" s="8"/>
      <c r="D10" s="9"/>
      <c r="E10" s="10">
        <f t="shared" si="1"/>
        <v>0</v>
      </c>
      <c r="F10" s="11">
        <f t="shared" si="2"/>
        <v>0</v>
      </c>
    </row>
    <row r="11" ht="22.5" customHeight="1">
      <c r="A11" s="7"/>
      <c r="B11" s="8"/>
      <c r="C11" s="8"/>
      <c r="D11" s="9"/>
      <c r="E11" s="10">
        <f t="shared" si="1"/>
        <v>0</v>
      </c>
      <c r="F11" s="11">
        <f t="shared" si="2"/>
        <v>0</v>
      </c>
    </row>
    <row r="12" ht="22.5" customHeight="1">
      <c r="A12" s="12" t="s">
        <v>13</v>
      </c>
    </row>
    <row r="13" ht="22.5" customHeight="1">
      <c r="A13" s="6" t="s">
        <v>14</v>
      </c>
      <c r="B13" s="6" t="s">
        <v>15</v>
      </c>
      <c r="C13" s="6" t="s">
        <v>16</v>
      </c>
      <c r="D13" s="6" t="s">
        <v>17</v>
      </c>
      <c r="E13" s="13"/>
      <c r="F13" s="13"/>
    </row>
    <row r="14" ht="22.5" customHeight="1">
      <c r="A14" s="7" t="s">
        <v>18</v>
      </c>
      <c r="B14" s="7" t="s">
        <v>19</v>
      </c>
      <c r="C14" s="8">
        <v>90000.0</v>
      </c>
      <c r="D14" s="14" t="s">
        <v>20</v>
      </c>
      <c r="E14" s="15"/>
      <c r="F14" s="16"/>
    </row>
    <row r="15" ht="22.5" customHeight="1">
      <c r="A15" s="7" t="s">
        <v>21</v>
      </c>
      <c r="B15" s="7" t="s">
        <v>22</v>
      </c>
      <c r="C15" s="8">
        <v>100000.0</v>
      </c>
      <c r="D15" s="14" t="s">
        <v>20</v>
      </c>
      <c r="E15" s="15"/>
      <c r="F15" s="16"/>
    </row>
    <row r="16" ht="22.5" customHeight="1">
      <c r="A16" s="7" t="s">
        <v>23</v>
      </c>
      <c r="B16" s="7" t="s">
        <v>24</v>
      </c>
      <c r="C16" s="8">
        <v>70000.0</v>
      </c>
      <c r="D16" s="14" t="s">
        <v>20</v>
      </c>
      <c r="E16" s="15"/>
      <c r="F16" s="16"/>
    </row>
    <row r="17" ht="22.5" customHeight="1">
      <c r="A17" s="7" t="s">
        <v>25</v>
      </c>
      <c r="B17" s="7" t="s">
        <v>24</v>
      </c>
      <c r="C17" s="8">
        <v>70000.0</v>
      </c>
      <c r="D17" s="14" t="s">
        <v>20</v>
      </c>
      <c r="E17" s="15"/>
      <c r="F17" s="16"/>
    </row>
    <row r="18" ht="22.5" customHeight="1">
      <c r="A18" s="7" t="s">
        <v>26</v>
      </c>
      <c r="B18" s="7" t="s">
        <v>27</v>
      </c>
      <c r="C18" s="8">
        <v>70000.0</v>
      </c>
      <c r="D18" s="14" t="s">
        <v>20</v>
      </c>
      <c r="E18" s="15"/>
      <c r="F18" s="16"/>
    </row>
    <row r="19" ht="22.5" customHeight="1">
      <c r="A19" s="7" t="s">
        <v>28</v>
      </c>
      <c r="B19" s="7" t="s">
        <v>27</v>
      </c>
      <c r="C19" s="8">
        <v>60000.0</v>
      </c>
      <c r="D19" s="14" t="s">
        <v>29</v>
      </c>
      <c r="E19" s="15"/>
      <c r="F19" s="16"/>
    </row>
    <row r="20" ht="22.5" customHeight="1">
      <c r="A20" s="7" t="s">
        <v>28</v>
      </c>
      <c r="B20" s="7" t="s">
        <v>27</v>
      </c>
      <c r="C20" s="8">
        <v>60000.0</v>
      </c>
      <c r="D20" s="14" t="s">
        <v>29</v>
      </c>
      <c r="E20" s="15"/>
      <c r="F20" s="16"/>
    </row>
    <row r="21" ht="22.5" customHeight="1">
      <c r="A21" s="7" t="s">
        <v>28</v>
      </c>
      <c r="B21" s="7" t="s">
        <v>27</v>
      </c>
      <c r="C21" s="8">
        <v>60000.0</v>
      </c>
      <c r="D21" s="14" t="s">
        <v>29</v>
      </c>
      <c r="E21" s="15"/>
      <c r="F21" s="16"/>
    </row>
    <row r="22" ht="22.5" customHeight="1">
      <c r="A22" s="7" t="s">
        <v>30</v>
      </c>
      <c r="B22" s="7" t="s">
        <v>24</v>
      </c>
      <c r="C22" s="8">
        <v>65000.0</v>
      </c>
      <c r="D22" s="14" t="s">
        <v>29</v>
      </c>
      <c r="E22" s="15"/>
      <c r="F22" s="16"/>
    </row>
    <row r="23" ht="22.5" customHeight="1">
      <c r="A23" s="7" t="s">
        <v>31</v>
      </c>
      <c r="B23" s="7" t="s">
        <v>32</v>
      </c>
      <c r="C23" s="8">
        <v>60000.0</v>
      </c>
      <c r="D23" s="14" t="s">
        <v>29</v>
      </c>
      <c r="E23" s="15"/>
      <c r="F23" s="16"/>
    </row>
    <row r="24" ht="22.5" customHeight="1">
      <c r="A24" s="7" t="s">
        <v>33</v>
      </c>
      <c r="B24" s="7" t="s">
        <v>34</v>
      </c>
      <c r="C24" s="8">
        <v>60000.0</v>
      </c>
      <c r="D24" s="14" t="s">
        <v>29</v>
      </c>
      <c r="E24" s="15"/>
      <c r="F24" s="13"/>
    </row>
    <row r="25" ht="22.5" customHeight="1">
      <c r="A25" s="12" t="s">
        <v>35</v>
      </c>
    </row>
    <row r="26" ht="22.5" customHeight="1">
      <c r="A26" s="17" t="s">
        <v>36</v>
      </c>
      <c r="B26" s="13"/>
      <c r="C26" s="18">
        <v>0.2</v>
      </c>
      <c r="D26" s="17"/>
      <c r="E26" s="17"/>
      <c r="F26" s="17"/>
    </row>
    <row r="27" ht="22.5" customHeight="1">
      <c r="A27" s="12" t="s">
        <v>37</v>
      </c>
    </row>
    <row r="28" ht="22.5" customHeight="1">
      <c r="A28" s="19" t="s">
        <v>38</v>
      </c>
      <c r="B28" s="20"/>
      <c r="C28" s="21">
        <v>0.8</v>
      </c>
      <c r="D28" s="22"/>
      <c r="E28" s="23"/>
      <c r="F28" s="23"/>
    </row>
    <row r="29" ht="22.5" customHeight="1">
      <c r="A29" s="19" t="s">
        <v>39</v>
      </c>
      <c r="B29" s="20"/>
      <c r="C29" s="21">
        <v>0.1</v>
      </c>
      <c r="D29" s="22"/>
      <c r="E29" s="23"/>
      <c r="F29" s="23"/>
    </row>
    <row r="30" ht="22.5" customHeight="1">
      <c r="A30" s="19" t="s">
        <v>40</v>
      </c>
      <c r="B30" s="20"/>
      <c r="C30" s="24">
        <v>0.1</v>
      </c>
      <c r="D30" s="25"/>
      <c r="E30" s="25"/>
      <c r="F30" s="22"/>
    </row>
    <row r="31" ht="22.5" customHeight="1">
      <c r="A31" s="26" t="s">
        <v>41</v>
      </c>
      <c r="B31" s="26"/>
      <c r="C31" s="24">
        <v>0.0</v>
      </c>
      <c r="D31" s="25"/>
      <c r="E31" s="25"/>
      <c r="F31" s="22"/>
    </row>
    <row r="32" ht="22.5" customHeight="1">
      <c r="A32" s="27"/>
      <c r="B32" s="27"/>
      <c r="C32" s="28">
        <f>sum(C28:C31)</f>
        <v>1</v>
      </c>
      <c r="D32" s="25" t="s">
        <v>42</v>
      </c>
      <c r="E32" s="25"/>
      <c r="F32" s="22"/>
    </row>
    <row r="33" ht="22.5" customHeight="1">
      <c r="A33" s="12" t="s">
        <v>43</v>
      </c>
    </row>
    <row r="34" ht="22.5" customHeight="1">
      <c r="A34" s="29" t="s">
        <v>44</v>
      </c>
    </row>
    <row r="35" ht="22.5" customHeight="1">
      <c r="A35" s="6" t="s">
        <v>45</v>
      </c>
      <c r="B35" s="6" t="s">
        <v>46</v>
      </c>
      <c r="C35" s="17"/>
      <c r="D35" s="17"/>
      <c r="E35" s="17"/>
      <c r="F35" s="17"/>
    </row>
    <row r="36" ht="22.5" customHeight="1">
      <c r="A36" s="7" t="s">
        <v>47</v>
      </c>
      <c r="B36" s="8">
        <v>4000.0</v>
      </c>
      <c r="C36" s="17"/>
      <c r="D36" s="17"/>
      <c r="E36" s="17"/>
      <c r="F36" s="17"/>
    </row>
    <row r="37" ht="22.5" customHeight="1">
      <c r="A37" s="7" t="s">
        <v>48</v>
      </c>
      <c r="B37" s="8">
        <v>200.0</v>
      </c>
      <c r="C37" s="17"/>
      <c r="D37" s="17"/>
      <c r="E37" s="17"/>
      <c r="F37" s="17"/>
    </row>
    <row r="38" ht="22.5" customHeight="1">
      <c r="A38" s="7" t="s">
        <v>49</v>
      </c>
      <c r="B38" s="8">
        <v>1000.0</v>
      </c>
      <c r="C38" s="17"/>
      <c r="D38" s="17"/>
      <c r="E38" s="17"/>
      <c r="F38" s="17"/>
    </row>
    <row r="39" ht="22.5" customHeight="1">
      <c r="A39" s="7" t="s">
        <v>50</v>
      </c>
      <c r="B39" s="8">
        <v>500.0</v>
      </c>
      <c r="C39" s="17"/>
      <c r="D39" s="17"/>
      <c r="E39" s="17"/>
      <c r="F39" s="17"/>
    </row>
    <row r="40" ht="22.5" customHeight="1">
      <c r="A40" s="7" t="s">
        <v>51</v>
      </c>
      <c r="B40" s="8">
        <v>300.0</v>
      </c>
      <c r="C40" s="17"/>
      <c r="D40" s="17"/>
      <c r="E40" s="17"/>
      <c r="F40" s="17"/>
    </row>
    <row r="41" ht="22.5" customHeight="1">
      <c r="A41" s="7" t="s">
        <v>52</v>
      </c>
      <c r="B41" s="30">
        <v>1000.0</v>
      </c>
      <c r="C41" s="17"/>
      <c r="D41" s="17"/>
      <c r="E41" s="17"/>
      <c r="F41" s="17"/>
    </row>
    <row r="42" ht="22.5" customHeight="1">
      <c r="A42" s="7"/>
      <c r="B42" s="30"/>
      <c r="C42" s="17"/>
      <c r="D42" s="17"/>
      <c r="E42" s="17"/>
      <c r="F42" s="17"/>
    </row>
    <row r="43" ht="22.5" customHeight="1">
      <c r="A43" s="7"/>
      <c r="B43" s="30"/>
      <c r="C43" s="17"/>
      <c r="D43" s="17"/>
      <c r="E43" s="17"/>
      <c r="F43" s="17"/>
    </row>
    <row r="44" ht="22.5" customHeight="1">
      <c r="A44" s="7"/>
      <c r="B44" s="30"/>
      <c r="C44" s="17"/>
      <c r="D44" s="17"/>
      <c r="E44" s="17"/>
      <c r="F44" s="17"/>
    </row>
    <row r="45" ht="22.5" customHeight="1">
      <c r="A45" s="7"/>
      <c r="B45" s="30"/>
      <c r="C45" s="17"/>
      <c r="D45" s="17"/>
      <c r="E45" s="17"/>
      <c r="F45" s="17"/>
    </row>
    <row r="46" ht="22.5" customHeight="1">
      <c r="A46" s="7"/>
      <c r="B46" s="30"/>
      <c r="C46" s="17"/>
      <c r="D46" s="17"/>
      <c r="E46" s="17"/>
      <c r="F46" s="17"/>
    </row>
    <row r="47" ht="22.5" customHeight="1">
      <c r="A47" s="7"/>
      <c r="B47" s="30"/>
      <c r="C47" s="17"/>
      <c r="D47" s="17"/>
      <c r="E47" s="17"/>
      <c r="F47" s="17"/>
    </row>
    <row r="48" ht="22.5" customHeight="1">
      <c r="A48" s="7"/>
      <c r="B48" s="30"/>
      <c r="C48" s="17"/>
      <c r="D48" s="17"/>
      <c r="E48" s="17"/>
      <c r="F48" s="17"/>
    </row>
    <row r="49" ht="22.5" customHeight="1">
      <c r="A49" s="7"/>
      <c r="B49" s="30"/>
      <c r="C49" s="17"/>
      <c r="D49" s="17"/>
      <c r="E49" s="17"/>
      <c r="F49" s="17"/>
    </row>
    <row r="50" ht="22.5" customHeight="1">
      <c r="A50" s="7"/>
      <c r="B50" s="30"/>
      <c r="C50" s="17"/>
      <c r="D50" s="17"/>
      <c r="E50" s="17"/>
      <c r="F50" s="17"/>
    </row>
    <row r="51" ht="22.5" customHeight="1">
      <c r="A51" s="7"/>
      <c r="B51" s="30"/>
      <c r="C51" s="17"/>
      <c r="D51" s="17"/>
      <c r="E51" s="17"/>
      <c r="F51" s="17"/>
    </row>
    <row r="52" ht="22.5" customHeight="1">
      <c r="A52" s="7"/>
      <c r="B52" s="30"/>
      <c r="C52" s="17"/>
      <c r="D52" s="17"/>
      <c r="E52" s="17"/>
      <c r="F52" s="17"/>
    </row>
    <row r="53" ht="22.5" customHeight="1">
      <c r="A53" s="7"/>
      <c r="B53" s="30"/>
      <c r="C53" s="17"/>
      <c r="D53" s="17"/>
      <c r="E53" s="17"/>
      <c r="F53" s="17"/>
    </row>
    <row r="54" ht="22.5" customHeight="1">
      <c r="A54" s="7"/>
      <c r="B54" s="30"/>
      <c r="C54" s="17"/>
      <c r="D54" s="17"/>
      <c r="E54" s="17"/>
      <c r="F54" s="17"/>
    </row>
    <row r="55" ht="22.5" customHeight="1">
      <c r="A55" s="7"/>
      <c r="B55" s="30"/>
      <c r="C55" s="17"/>
      <c r="D55" s="17"/>
      <c r="E55" s="17"/>
      <c r="F55" s="17"/>
    </row>
    <row r="56" ht="22.5" customHeight="1">
      <c r="A56" s="29" t="s">
        <v>53</v>
      </c>
    </row>
    <row r="57" ht="24.75" customHeight="1">
      <c r="A57" s="31" t="s">
        <v>45</v>
      </c>
      <c r="B57" s="31" t="s">
        <v>54</v>
      </c>
      <c r="C57" s="31" t="s">
        <v>55</v>
      </c>
    </row>
    <row r="58" ht="22.5" customHeight="1">
      <c r="A58" s="7" t="s">
        <v>56</v>
      </c>
      <c r="B58" s="8">
        <v>6000.0</v>
      </c>
      <c r="C58" s="32"/>
      <c r="D58" s="33"/>
      <c r="E58" s="33"/>
      <c r="F58" s="20"/>
    </row>
    <row r="59" ht="22.5" customHeight="1">
      <c r="A59" s="7" t="s">
        <v>57</v>
      </c>
      <c r="B59" s="8">
        <v>4000.0</v>
      </c>
      <c r="C59" s="32"/>
      <c r="D59" s="33"/>
      <c r="E59" s="33"/>
      <c r="F59" s="20"/>
    </row>
    <row r="60" ht="22.5" customHeight="1">
      <c r="A60" s="7"/>
      <c r="B60" s="8"/>
      <c r="C60" s="32"/>
      <c r="D60" s="33"/>
      <c r="E60" s="33"/>
      <c r="F60" s="20"/>
    </row>
    <row r="61" ht="22.5" customHeight="1">
      <c r="A61" s="7"/>
      <c r="B61" s="8"/>
      <c r="C61" s="32"/>
      <c r="D61" s="33"/>
      <c r="E61" s="33"/>
      <c r="F61" s="20"/>
    </row>
    <row r="62" ht="22.5" customHeight="1">
      <c r="A62" s="7"/>
      <c r="B62" s="8"/>
      <c r="C62" s="32"/>
      <c r="D62" s="33"/>
      <c r="E62" s="33"/>
      <c r="F62" s="20"/>
    </row>
    <row r="63" ht="22.5" customHeight="1">
      <c r="A63" s="7"/>
      <c r="B63" s="8"/>
      <c r="C63" s="32"/>
      <c r="D63" s="33"/>
      <c r="E63" s="33"/>
      <c r="F63" s="20"/>
    </row>
    <row r="64" ht="22.5" customHeight="1">
      <c r="A64" s="7"/>
      <c r="B64" s="8"/>
      <c r="C64" s="32"/>
      <c r="D64" s="33"/>
      <c r="E64" s="33"/>
      <c r="F64" s="20"/>
    </row>
    <row r="65" ht="22.5" customHeight="1">
      <c r="A65" s="7"/>
      <c r="B65" s="8"/>
      <c r="C65" s="32"/>
      <c r="D65" s="33"/>
      <c r="E65" s="33"/>
      <c r="F65" s="20"/>
    </row>
    <row r="66" ht="22.5" customHeight="1">
      <c r="A66" s="7"/>
      <c r="B66" s="8"/>
      <c r="C66" s="32"/>
      <c r="D66" s="33"/>
      <c r="E66" s="33"/>
      <c r="F66" s="20"/>
    </row>
    <row r="67" ht="22.5" customHeight="1">
      <c r="A67" s="7"/>
      <c r="B67" s="8"/>
      <c r="C67" s="32"/>
      <c r="D67" s="33"/>
      <c r="E67" s="33"/>
      <c r="F67" s="20"/>
    </row>
    <row r="68" ht="22.5" customHeight="1">
      <c r="A68" s="7"/>
      <c r="B68" s="8"/>
      <c r="C68" s="32"/>
      <c r="D68" s="33"/>
      <c r="E68" s="33"/>
      <c r="F68" s="20"/>
    </row>
    <row r="69" ht="22.5" customHeight="1">
      <c r="A69" s="7"/>
      <c r="B69" s="8"/>
      <c r="C69" s="32"/>
      <c r="D69" s="33"/>
      <c r="E69" s="33"/>
      <c r="F69" s="20"/>
    </row>
    <row r="70" ht="22.5" customHeight="1">
      <c r="A70" s="7"/>
      <c r="B70" s="8"/>
      <c r="C70" s="32"/>
      <c r="D70" s="33"/>
      <c r="E70" s="33"/>
      <c r="F70" s="20"/>
    </row>
    <row r="71" ht="22.5" customHeight="1">
      <c r="A71" s="7"/>
      <c r="B71" s="8"/>
      <c r="C71" s="32"/>
      <c r="D71" s="33"/>
      <c r="E71" s="33"/>
      <c r="F71" s="20"/>
    </row>
    <row r="72" ht="22.5" customHeight="1">
      <c r="A72" s="7"/>
      <c r="B72" s="8"/>
      <c r="C72" s="32"/>
      <c r="D72" s="33"/>
      <c r="E72" s="33"/>
      <c r="F72" s="20"/>
    </row>
    <row r="73" ht="22.5" customHeight="1">
      <c r="A73" s="7"/>
      <c r="B73" s="8"/>
      <c r="C73" s="32"/>
      <c r="D73" s="33"/>
      <c r="E73" s="33"/>
      <c r="F73" s="20"/>
    </row>
    <row r="74" ht="22.5" customHeight="1">
      <c r="A74" s="7"/>
      <c r="B74" s="8"/>
      <c r="C74" s="32"/>
      <c r="D74" s="33"/>
      <c r="E74" s="33"/>
      <c r="F74" s="20"/>
    </row>
    <row r="75" ht="22.5" customHeight="1">
      <c r="A75" s="7"/>
      <c r="B75" s="8"/>
      <c r="C75" s="32"/>
      <c r="D75" s="33"/>
      <c r="E75" s="33"/>
      <c r="F75" s="20"/>
    </row>
    <row r="76" ht="22.5" customHeight="1">
      <c r="A76" s="7"/>
      <c r="B76" s="8"/>
      <c r="C76" s="32"/>
      <c r="D76" s="33"/>
      <c r="E76" s="33"/>
      <c r="F76" s="20"/>
    </row>
    <row r="77" ht="22.5" customHeight="1">
      <c r="A77" s="7"/>
      <c r="B77" s="8"/>
      <c r="C77" s="32"/>
      <c r="D77" s="33"/>
      <c r="E77" s="33"/>
      <c r="F77" s="20"/>
    </row>
    <row r="78" ht="22.5" customHeight="1">
      <c r="A78" s="12" t="s">
        <v>58</v>
      </c>
    </row>
    <row r="79" ht="22.5" customHeight="1">
      <c r="A79" s="29" t="s">
        <v>59</v>
      </c>
    </row>
    <row r="80" ht="22.5" customHeight="1">
      <c r="A80" s="6" t="s">
        <v>60</v>
      </c>
      <c r="B80" s="6" t="s">
        <v>61</v>
      </c>
      <c r="C80" s="6" t="s">
        <v>62</v>
      </c>
    </row>
    <row r="81" ht="22.5" customHeight="1">
      <c r="A81" s="7" t="s">
        <v>63</v>
      </c>
      <c r="B81" s="30">
        <v>2000.0</v>
      </c>
      <c r="C81" s="32" t="s">
        <v>64</v>
      </c>
      <c r="D81" s="33"/>
      <c r="E81" s="33"/>
      <c r="F81" s="20"/>
    </row>
    <row r="82" ht="22.5" customHeight="1">
      <c r="A82" s="7"/>
      <c r="B82" s="30"/>
      <c r="C82" s="32"/>
      <c r="D82" s="33"/>
      <c r="E82" s="33"/>
      <c r="F82" s="20"/>
    </row>
    <row r="83" ht="22.5" customHeight="1">
      <c r="A83" s="7"/>
      <c r="B83" s="30"/>
      <c r="C83" s="32"/>
      <c r="D83" s="33"/>
      <c r="E83" s="33"/>
      <c r="F83" s="20"/>
    </row>
    <row r="84" ht="22.5" customHeight="1">
      <c r="A84" s="7"/>
      <c r="B84" s="30"/>
      <c r="C84" s="32"/>
      <c r="D84" s="33"/>
      <c r="E84" s="33"/>
      <c r="F84" s="20"/>
    </row>
    <row r="85" ht="22.5" customHeight="1">
      <c r="A85" s="7"/>
      <c r="B85" s="30"/>
      <c r="C85" s="32"/>
      <c r="D85" s="33"/>
      <c r="E85" s="33"/>
      <c r="F85" s="20"/>
    </row>
    <row r="86" ht="22.5" customHeight="1">
      <c r="A86" s="7"/>
      <c r="B86" s="30"/>
      <c r="C86" s="32"/>
      <c r="D86" s="33"/>
      <c r="E86" s="33"/>
      <c r="F86" s="20"/>
    </row>
    <row r="87" ht="22.5" customHeight="1">
      <c r="A87" s="7"/>
      <c r="B87" s="30"/>
      <c r="C87" s="32"/>
      <c r="D87" s="33"/>
      <c r="E87" s="33"/>
      <c r="F87" s="20"/>
    </row>
    <row r="88" ht="22.5" customHeight="1">
      <c r="A88" s="7"/>
      <c r="B88" s="30"/>
      <c r="C88" s="32"/>
      <c r="D88" s="33"/>
      <c r="E88" s="33"/>
      <c r="F88" s="20"/>
    </row>
    <row r="89" ht="22.5" customHeight="1">
      <c r="A89" s="7"/>
      <c r="B89" s="30"/>
      <c r="C89" s="32"/>
      <c r="D89" s="33"/>
      <c r="E89" s="33"/>
      <c r="F89" s="20"/>
    </row>
    <row r="90" ht="22.5" customHeight="1">
      <c r="A90" s="7"/>
      <c r="B90" s="30"/>
      <c r="C90" s="32"/>
      <c r="D90" s="33"/>
      <c r="E90" s="33"/>
      <c r="F90" s="20"/>
    </row>
    <row r="91" ht="22.5" customHeight="1">
      <c r="A91" s="29" t="s">
        <v>65</v>
      </c>
    </row>
    <row r="92" ht="22.5" customHeight="1">
      <c r="A92" s="6" t="s">
        <v>66</v>
      </c>
      <c r="B92" s="6" t="s">
        <v>61</v>
      </c>
      <c r="C92" s="6" t="s">
        <v>67</v>
      </c>
      <c r="D92" s="17"/>
      <c r="E92" s="17"/>
      <c r="F92" s="17"/>
    </row>
    <row r="93" ht="22.5" customHeight="1">
      <c r="A93" s="7"/>
      <c r="B93" s="30"/>
      <c r="C93" s="30"/>
      <c r="D93" s="17"/>
      <c r="E93" s="17"/>
      <c r="F93" s="17"/>
    </row>
    <row r="94" ht="22.5" customHeight="1">
      <c r="A94" s="7"/>
      <c r="B94" s="30"/>
      <c r="C94" s="30"/>
      <c r="D94" s="17"/>
      <c r="E94" s="17"/>
      <c r="F94" s="17"/>
    </row>
    <row r="95" ht="22.5" customHeight="1">
      <c r="A95" s="7"/>
      <c r="B95" s="30"/>
      <c r="C95" s="30"/>
      <c r="D95" s="17"/>
      <c r="E95" s="17"/>
      <c r="F95" s="17"/>
    </row>
    <row r="96" ht="22.5" customHeight="1">
      <c r="A96" s="7"/>
      <c r="B96" s="30"/>
      <c r="C96" s="30"/>
      <c r="D96" s="17"/>
      <c r="E96" s="17"/>
      <c r="F96" s="17"/>
    </row>
    <row r="97" ht="22.5" customHeight="1">
      <c r="A97" s="7"/>
      <c r="B97" s="30"/>
      <c r="C97" s="30"/>
      <c r="D97" s="17"/>
      <c r="E97" s="17"/>
      <c r="F97" s="17"/>
    </row>
    <row r="98" ht="22.5" customHeight="1">
      <c r="A98" s="7"/>
      <c r="B98" s="30"/>
      <c r="C98" s="30"/>
      <c r="D98" s="17"/>
      <c r="E98" s="17"/>
      <c r="F98" s="17"/>
    </row>
    <row r="99" ht="22.5" customHeight="1">
      <c r="A99" s="7"/>
      <c r="B99" s="30"/>
      <c r="C99" s="30"/>
      <c r="D99" s="17"/>
      <c r="E99" s="17"/>
      <c r="F99" s="17"/>
    </row>
    <row r="100" ht="22.5" customHeight="1">
      <c r="A100" s="7"/>
      <c r="B100" s="30"/>
      <c r="C100" s="30"/>
      <c r="D100" s="17"/>
      <c r="E100" s="17"/>
      <c r="F100" s="17"/>
    </row>
    <row r="101" ht="22.5" customHeight="1">
      <c r="A101" s="7"/>
      <c r="B101" s="30"/>
      <c r="C101" s="30"/>
      <c r="D101" s="17"/>
      <c r="E101" s="17"/>
      <c r="F101" s="17"/>
    </row>
    <row r="102" ht="22.5" customHeight="1">
      <c r="A102" s="7"/>
      <c r="B102" s="30"/>
      <c r="C102" s="30"/>
      <c r="D102" s="17"/>
      <c r="E102" s="17"/>
      <c r="F102" s="17"/>
    </row>
    <row r="103" ht="22.5" customHeight="1">
      <c r="A103" s="12" t="s">
        <v>68</v>
      </c>
    </row>
    <row r="104" ht="22.5" customHeight="1">
      <c r="A104" s="29" t="s">
        <v>69</v>
      </c>
    </row>
    <row r="105" ht="22.5" customHeight="1">
      <c r="A105" s="34" t="s">
        <v>70</v>
      </c>
      <c r="B105" s="20"/>
      <c r="C105" s="35">
        <v>100000.0</v>
      </c>
      <c r="D105" s="36"/>
      <c r="E105" s="17"/>
      <c r="F105" s="17"/>
    </row>
    <row r="106" ht="22.5" customHeight="1">
      <c r="A106" s="34" t="s">
        <v>71</v>
      </c>
      <c r="B106" s="20"/>
      <c r="C106" s="37">
        <v>0.8</v>
      </c>
      <c r="D106" s="23"/>
      <c r="E106" s="17"/>
      <c r="F106" s="13"/>
    </row>
    <row r="107" ht="22.5" customHeight="1">
      <c r="A107" s="34" t="s">
        <v>72</v>
      </c>
      <c r="B107" s="20"/>
      <c r="C107" s="37">
        <v>0.1</v>
      </c>
      <c r="D107" s="23"/>
      <c r="E107" s="17"/>
      <c r="F107" s="13"/>
    </row>
    <row r="108" ht="22.5" customHeight="1">
      <c r="A108" s="34" t="s">
        <v>73</v>
      </c>
      <c r="B108" s="20"/>
      <c r="C108" s="37">
        <v>0.1</v>
      </c>
      <c r="D108" s="23"/>
      <c r="E108" s="17"/>
      <c r="F108" s="13"/>
    </row>
    <row r="109" ht="22.5" customHeight="1">
      <c r="A109" s="34" t="s">
        <v>74</v>
      </c>
      <c r="B109" s="20"/>
      <c r="C109" s="38">
        <v>20000.0</v>
      </c>
      <c r="D109" s="36"/>
      <c r="E109" s="17"/>
      <c r="F109" s="17"/>
    </row>
    <row r="110" ht="22.5" customHeight="1">
      <c r="A110" s="29" t="s">
        <v>75</v>
      </c>
    </row>
    <row r="111" ht="22.5" customHeight="1">
      <c r="A111" s="34" t="s">
        <v>76</v>
      </c>
      <c r="B111" s="20"/>
      <c r="C111" s="37">
        <v>0.8</v>
      </c>
      <c r="D111" s="17"/>
      <c r="E111" s="17"/>
      <c r="F111" s="13"/>
    </row>
    <row r="112" ht="22.5" customHeight="1">
      <c r="A112" s="34" t="s">
        <v>77</v>
      </c>
      <c r="B112" s="20"/>
      <c r="C112" s="37">
        <v>0.1</v>
      </c>
      <c r="D112" s="17"/>
      <c r="E112" s="17"/>
      <c r="F112" s="13"/>
    </row>
    <row r="113" ht="22.5" customHeight="1">
      <c r="A113" s="34" t="s">
        <v>78</v>
      </c>
      <c r="B113" s="20"/>
      <c r="C113" s="37">
        <v>0.1</v>
      </c>
      <c r="D113" s="17"/>
      <c r="E113" s="17"/>
      <c r="F113" s="13"/>
    </row>
    <row r="114" ht="22.5" customHeight="1">
      <c r="A114" s="34" t="s">
        <v>79</v>
      </c>
      <c r="B114" s="20"/>
      <c r="C114" s="38">
        <v>0.0</v>
      </c>
      <c r="D114" s="17"/>
      <c r="E114" s="17"/>
      <c r="F114" s="13"/>
    </row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9">
    <mergeCell ref="C87:F87"/>
    <mergeCell ref="C88:F88"/>
    <mergeCell ref="C89:F89"/>
    <mergeCell ref="C90:F90"/>
    <mergeCell ref="A91:F91"/>
    <mergeCell ref="A103:F103"/>
    <mergeCell ref="A104:F104"/>
    <mergeCell ref="A105:B105"/>
    <mergeCell ref="A106:B106"/>
    <mergeCell ref="A107:B107"/>
    <mergeCell ref="A108:B108"/>
    <mergeCell ref="A109:B109"/>
    <mergeCell ref="A110:F110"/>
    <mergeCell ref="A111:B111"/>
    <mergeCell ref="A1:F1"/>
    <mergeCell ref="B2:F3"/>
    <mergeCell ref="A5:F5"/>
    <mergeCell ref="A12:F12"/>
    <mergeCell ref="A25:F25"/>
    <mergeCell ref="A27:F27"/>
    <mergeCell ref="A28:B28"/>
    <mergeCell ref="A29:B29"/>
    <mergeCell ref="A30:B30"/>
    <mergeCell ref="A33:F33"/>
    <mergeCell ref="A34:F34"/>
    <mergeCell ref="A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A78:F78"/>
    <mergeCell ref="A79:F79"/>
    <mergeCell ref="C80:F80"/>
    <mergeCell ref="C81:F81"/>
    <mergeCell ref="C82:F82"/>
    <mergeCell ref="C83:F83"/>
    <mergeCell ref="C84:F84"/>
    <mergeCell ref="C85:F85"/>
    <mergeCell ref="C86:F86"/>
    <mergeCell ref="A112:B112"/>
    <mergeCell ref="A113:B113"/>
    <mergeCell ref="A114:B114"/>
  </mergeCells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 outlineLevelRow="1"/>
  <cols>
    <col customWidth="1" min="1" max="1" width="5.0"/>
    <col customWidth="1" min="2" max="2" width="9.57"/>
    <col customWidth="1" min="3" max="3" width="23.71"/>
    <col customWidth="1" min="4" max="21" width="13.71"/>
  </cols>
  <sheetData>
    <row r="1" ht="22.5" customHeight="1">
      <c r="A1" s="39" t="s">
        <v>80</v>
      </c>
    </row>
    <row r="2" ht="22.5" customHeight="1">
      <c r="A2" s="29" t="s">
        <v>81</v>
      </c>
    </row>
    <row r="3" ht="22.5" customHeight="1">
      <c r="A3" s="29" t="s">
        <v>82</v>
      </c>
    </row>
    <row r="4" ht="22.5" customHeight="1">
      <c r="A4" s="17"/>
    </row>
    <row r="5" ht="22.5" customHeight="1">
      <c r="A5" s="12" t="s">
        <v>3</v>
      </c>
    </row>
    <row r="6" ht="22.5" customHeight="1">
      <c r="A6" s="40"/>
      <c r="D6" s="41" t="s">
        <v>20</v>
      </c>
      <c r="E6" s="42" t="s">
        <v>83</v>
      </c>
      <c r="F6" s="42" t="s">
        <v>84</v>
      </c>
      <c r="G6" s="42" t="s">
        <v>85</v>
      </c>
      <c r="H6" s="43" t="s">
        <v>86</v>
      </c>
      <c r="I6" s="43" t="s">
        <v>87</v>
      </c>
      <c r="J6" s="43" t="s">
        <v>88</v>
      </c>
      <c r="K6" s="43" t="s">
        <v>89</v>
      </c>
      <c r="L6" s="43" t="s">
        <v>90</v>
      </c>
      <c r="M6" s="43" t="s">
        <v>91</v>
      </c>
      <c r="N6" s="42" t="s">
        <v>92</v>
      </c>
      <c r="O6" s="42" t="s">
        <v>93</v>
      </c>
      <c r="P6" s="42" t="s">
        <v>94</v>
      </c>
      <c r="Q6" s="42" t="s">
        <v>95</v>
      </c>
      <c r="R6" s="42" t="s">
        <v>96</v>
      </c>
      <c r="S6" s="42" t="s">
        <v>97</v>
      </c>
      <c r="T6" s="42" t="s">
        <v>98</v>
      </c>
      <c r="U6" s="42" t="s">
        <v>99</v>
      </c>
    </row>
    <row r="7" ht="22.5" customHeight="1">
      <c r="A7" s="44" t="str">
        <f>'Prep Sheet'!A7</f>
        <v>Web design project (new client)</v>
      </c>
      <c r="B7" s="33"/>
      <c r="C7" s="20"/>
      <c r="D7" s="45">
        <f t="shared" ref="D7:U7" si="1">D10</f>
        <v>36000</v>
      </c>
      <c r="E7" s="45">
        <f t="shared" si="1"/>
        <v>42000</v>
      </c>
      <c r="F7" s="45">
        <f t="shared" si="1"/>
        <v>48000</v>
      </c>
      <c r="G7" s="45">
        <f t="shared" si="1"/>
        <v>54000</v>
      </c>
      <c r="H7" s="45">
        <f t="shared" si="1"/>
        <v>24000</v>
      </c>
      <c r="I7" s="45">
        <f t="shared" si="1"/>
        <v>24000</v>
      </c>
      <c r="J7" s="45">
        <f t="shared" si="1"/>
        <v>24000</v>
      </c>
      <c r="K7" s="45">
        <f t="shared" si="1"/>
        <v>24000</v>
      </c>
      <c r="L7" s="45">
        <f t="shared" si="1"/>
        <v>36000</v>
      </c>
      <c r="M7" s="45">
        <f t="shared" si="1"/>
        <v>48000</v>
      </c>
      <c r="N7" s="45">
        <f t="shared" si="1"/>
        <v>54000</v>
      </c>
      <c r="O7" s="45">
        <f t="shared" si="1"/>
        <v>60000</v>
      </c>
      <c r="P7" s="45">
        <f t="shared" si="1"/>
        <v>82500</v>
      </c>
      <c r="Q7" s="45">
        <f t="shared" si="1"/>
        <v>90000</v>
      </c>
      <c r="R7" s="45">
        <f t="shared" si="1"/>
        <v>97500</v>
      </c>
      <c r="S7" s="45">
        <f t="shared" si="1"/>
        <v>105000</v>
      </c>
      <c r="T7" s="45">
        <f t="shared" si="1"/>
        <v>112500</v>
      </c>
      <c r="U7" s="45">
        <f t="shared" si="1"/>
        <v>120000</v>
      </c>
    </row>
    <row r="8" ht="22.5" customHeight="1" outlineLevel="1">
      <c r="A8" s="46"/>
      <c r="B8" s="47" t="s">
        <v>5</v>
      </c>
      <c r="C8" s="48"/>
      <c r="D8" s="8">
        <v>1200.0</v>
      </c>
      <c r="E8" s="8">
        <f t="shared" ref="E8:O8" si="2">D8</f>
        <v>1200</v>
      </c>
      <c r="F8" s="8">
        <f t="shared" si="2"/>
        <v>1200</v>
      </c>
      <c r="G8" s="8">
        <f t="shared" si="2"/>
        <v>1200</v>
      </c>
      <c r="H8" s="8">
        <f t="shared" si="2"/>
        <v>1200</v>
      </c>
      <c r="I8" s="8">
        <f t="shared" si="2"/>
        <v>1200</v>
      </c>
      <c r="J8" s="8">
        <f t="shared" si="2"/>
        <v>1200</v>
      </c>
      <c r="K8" s="8">
        <f t="shared" si="2"/>
        <v>1200</v>
      </c>
      <c r="L8" s="8">
        <f t="shared" si="2"/>
        <v>1200</v>
      </c>
      <c r="M8" s="8">
        <f t="shared" si="2"/>
        <v>1200</v>
      </c>
      <c r="N8" s="8">
        <f t="shared" si="2"/>
        <v>1200</v>
      </c>
      <c r="O8" s="8">
        <f t="shared" si="2"/>
        <v>1200</v>
      </c>
      <c r="P8" s="8">
        <v>1500.0</v>
      </c>
      <c r="Q8" s="8">
        <f t="shared" ref="Q8:U8" si="3">P8</f>
        <v>1500</v>
      </c>
      <c r="R8" s="8">
        <f t="shared" si="3"/>
        <v>1500</v>
      </c>
      <c r="S8" s="8">
        <f t="shared" si="3"/>
        <v>1500</v>
      </c>
      <c r="T8" s="8">
        <f t="shared" si="3"/>
        <v>1500</v>
      </c>
      <c r="U8" s="8">
        <f t="shared" si="3"/>
        <v>1500</v>
      </c>
    </row>
    <row r="9" ht="22.5" customHeight="1" outlineLevel="1">
      <c r="A9" s="46"/>
      <c r="B9" s="47" t="s">
        <v>100</v>
      </c>
      <c r="C9" s="48"/>
      <c r="D9" s="9">
        <f>'Prep Sheet'!D7</f>
        <v>30</v>
      </c>
      <c r="E9" s="7">
        <v>35.0</v>
      </c>
      <c r="F9" s="7">
        <f t="shared" ref="F9:G9" si="4">E9+5</f>
        <v>40</v>
      </c>
      <c r="G9" s="7">
        <f t="shared" si="4"/>
        <v>45</v>
      </c>
      <c r="H9" s="7">
        <v>20.0</v>
      </c>
      <c r="I9" s="7">
        <v>20.0</v>
      </c>
      <c r="J9" s="7">
        <v>20.0</v>
      </c>
      <c r="K9" s="7">
        <v>20.0</v>
      </c>
      <c r="L9" s="7">
        <v>30.0</v>
      </c>
      <c r="M9" s="7">
        <v>40.0</v>
      </c>
      <c r="N9" s="7">
        <v>45.0</v>
      </c>
      <c r="O9" s="7">
        <f t="shared" ref="O9:U9" si="5">N9+5</f>
        <v>50</v>
      </c>
      <c r="P9" s="7">
        <f t="shared" si="5"/>
        <v>55</v>
      </c>
      <c r="Q9" s="7">
        <f t="shared" si="5"/>
        <v>60</v>
      </c>
      <c r="R9" s="7">
        <f t="shared" si="5"/>
        <v>65</v>
      </c>
      <c r="S9" s="7">
        <f t="shared" si="5"/>
        <v>70</v>
      </c>
      <c r="T9" s="7">
        <f t="shared" si="5"/>
        <v>75</v>
      </c>
      <c r="U9" s="7">
        <f t="shared" si="5"/>
        <v>80</v>
      </c>
    </row>
    <row r="10" ht="22.5" customHeight="1" outlineLevel="1">
      <c r="A10" s="46"/>
      <c r="B10" s="49" t="s">
        <v>101</v>
      </c>
      <c r="C10" s="50"/>
      <c r="D10" s="45">
        <f t="shared" ref="D10:U10" si="6">D9*D8</f>
        <v>36000</v>
      </c>
      <c r="E10" s="45">
        <f t="shared" si="6"/>
        <v>42000</v>
      </c>
      <c r="F10" s="45">
        <f t="shared" si="6"/>
        <v>48000</v>
      </c>
      <c r="G10" s="45">
        <f t="shared" si="6"/>
        <v>54000</v>
      </c>
      <c r="H10" s="45">
        <f t="shared" si="6"/>
        <v>24000</v>
      </c>
      <c r="I10" s="45">
        <f t="shared" si="6"/>
        <v>24000</v>
      </c>
      <c r="J10" s="45">
        <f t="shared" si="6"/>
        <v>24000</v>
      </c>
      <c r="K10" s="45">
        <f t="shared" si="6"/>
        <v>24000</v>
      </c>
      <c r="L10" s="45">
        <f t="shared" si="6"/>
        <v>36000</v>
      </c>
      <c r="M10" s="45">
        <f t="shared" si="6"/>
        <v>48000</v>
      </c>
      <c r="N10" s="45">
        <f t="shared" si="6"/>
        <v>54000</v>
      </c>
      <c r="O10" s="45">
        <f t="shared" si="6"/>
        <v>60000</v>
      </c>
      <c r="P10" s="45">
        <f t="shared" si="6"/>
        <v>82500</v>
      </c>
      <c r="Q10" s="45">
        <f t="shared" si="6"/>
        <v>90000</v>
      </c>
      <c r="R10" s="45">
        <f t="shared" si="6"/>
        <v>97500</v>
      </c>
      <c r="S10" s="45">
        <f t="shared" si="6"/>
        <v>105000</v>
      </c>
      <c r="T10" s="45">
        <f t="shared" si="6"/>
        <v>112500</v>
      </c>
      <c r="U10" s="45">
        <f t="shared" si="6"/>
        <v>120000</v>
      </c>
    </row>
    <row r="11" ht="22.5" customHeight="1" outlineLevel="1">
      <c r="A11" s="46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ht="22.5" customHeight="1">
      <c r="A12" s="44" t="str">
        <f>'Prep Sheet'!A8</f>
        <v>SEO (monthly retainer)</v>
      </c>
      <c r="B12" s="33"/>
      <c r="C12" s="20"/>
      <c r="D12" s="45">
        <f t="shared" ref="D12:U12" si="7">D15</f>
        <v>22500</v>
      </c>
      <c r="E12" s="45">
        <f t="shared" si="7"/>
        <v>27000</v>
      </c>
      <c r="F12" s="45">
        <f t="shared" si="7"/>
        <v>31500</v>
      </c>
      <c r="G12" s="45">
        <f t="shared" si="7"/>
        <v>36000</v>
      </c>
      <c r="H12" s="45">
        <f t="shared" si="7"/>
        <v>22500</v>
      </c>
      <c r="I12" s="45">
        <f t="shared" si="7"/>
        <v>22500</v>
      </c>
      <c r="J12" s="45">
        <f t="shared" si="7"/>
        <v>22500</v>
      </c>
      <c r="K12" s="45">
        <f t="shared" si="7"/>
        <v>22500</v>
      </c>
      <c r="L12" s="45">
        <f t="shared" si="7"/>
        <v>22500</v>
      </c>
      <c r="M12" s="45">
        <f t="shared" si="7"/>
        <v>22500</v>
      </c>
      <c r="N12" s="45">
        <f t="shared" si="7"/>
        <v>27000</v>
      </c>
      <c r="O12" s="45">
        <f t="shared" si="7"/>
        <v>31500</v>
      </c>
      <c r="P12" s="45">
        <f t="shared" si="7"/>
        <v>40000</v>
      </c>
      <c r="Q12" s="45">
        <f t="shared" si="7"/>
        <v>45000</v>
      </c>
      <c r="R12" s="45">
        <f t="shared" si="7"/>
        <v>50000</v>
      </c>
      <c r="S12" s="45">
        <f t="shared" si="7"/>
        <v>55000</v>
      </c>
      <c r="T12" s="45">
        <f t="shared" si="7"/>
        <v>60000</v>
      </c>
      <c r="U12" s="45">
        <f t="shared" si="7"/>
        <v>65000</v>
      </c>
    </row>
    <row r="13" ht="22.5" customHeight="1" outlineLevel="1">
      <c r="A13" s="46"/>
      <c r="B13" s="47" t="s">
        <v>5</v>
      </c>
      <c r="C13" s="48"/>
      <c r="D13" s="8">
        <v>4500.0</v>
      </c>
      <c r="E13" s="8">
        <f t="shared" ref="E13:O13" si="8">D13</f>
        <v>4500</v>
      </c>
      <c r="F13" s="8">
        <f t="shared" si="8"/>
        <v>4500</v>
      </c>
      <c r="G13" s="8">
        <f t="shared" si="8"/>
        <v>4500</v>
      </c>
      <c r="H13" s="8">
        <f t="shared" si="8"/>
        <v>4500</v>
      </c>
      <c r="I13" s="8">
        <f t="shared" si="8"/>
        <v>4500</v>
      </c>
      <c r="J13" s="8">
        <f t="shared" si="8"/>
        <v>4500</v>
      </c>
      <c r="K13" s="8">
        <f t="shared" si="8"/>
        <v>4500</v>
      </c>
      <c r="L13" s="8">
        <f t="shared" si="8"/>
        <v>4500</v>
      </c>
      <c r="M13" s="8">
        <f t="shared" si="8"/>
        <v>4500</v>
      </c>
      <c r="N13" s="8">
        <f t="shared" si="8"/>
        <v>4500</v>
      </c>
      <c r="O13" s="8">
        <f t="shared" si="8"/>
        <v>4500</v>
      </c>
      <c r="P13" s="8">
        <v>5000.0</v>
      </c>
      <c r="Q13" s="8">
        <f t="shared" ref="Q13:U13" si="9">P13</f>
        <v>5000</v>
      </c>
      <c r="R13" s="8">
        <f t="shared" si="9"/>
        <v>5000</v>
      </c>
      <c r="S13" s="8">
        <f t="shared" si="9"/>
        <v>5000</v>
      </c>
      <c r="T13" s="8">
        <f t="shared" si="9"/>
        <v>5000</v>
      </c>
      <c r="U13" s="8">
        <f t="shared" si="9"/>
        <v>5000</v>
      </c>
    </row>
    <row r="14" ht="22.5" customHeight="1" outlineLevel="1">
      <c r="A14" s="46"/>
      <c r="B14" s="47" t="s">
        <v>100</v>
      </c>
      <c r="C14" s="48"/>
      <c r="D14" s="9">
        <f>'Prep Sheet'!D8</f>
        <v>5</v>
      </c>
      <c r="E14" s="7">
        <v>6.0</v>
      </c>
      <c r="F14" s="7">
        <f t="shared" ref="F14:G14" si="10">E14+1</f>
        <v>7</v>
      </c>
      <c r="G14" s="7">
        <f t="shared" si="10"/>
        <v>8</v>
      </c>
      <c r="H14" s="7">
        <v>5.0</v>
      </c>
      <c r="I14" s="7">
        <v>5.0</v>
      </c>
      <c r="J14" s="7">
        <v>5.0</v>
      </c>
      <c r="K14" s="7">
        <v>5.0</v>
      </c>
      <c r="L14" s="7">
        <v>5.0</v>
      </c>
      <c r="M14" s="7">
        <v>5.0</v>
      </c>
      <c r="N14" s="7">
        <f t="shared" ref="N14:U14" si="11">M14+1</f>
        <v>6</v>
      </c>
      <c r="O14" s="7">
        <f t="shared" si="11"/>
        <v>7</v>
      </c>
      <c r="P14" s="7">
        <f t="shared" si="11"/>
        <v>8</v>
      </c>
      <c r="Q14" s="7">
        <f t="shared" si="11"/>
        <v>9</v>
      </c>
      <c r="R14" s="7">
        <f t="shared" si="11"/>
        <v>10</v>
      </c>
      <c r="S14" s="7">
        <f t="shared" si="11"/>
        <v>11</v>
      </c>
      <c r="T14" s="7">
        <f t="shared" si="11"/>
        <v>12</v>
      </c>
      <c r="U14" s="7">
        <f t="shared" si="11"/>
        <v>13</v>
      </c>
    </row>
    <row r="15" ht="22.5" customHeight="1" outlineLevel="1">
      <c r="A15" s="46"/>
      <c r="B15" s="49" t="s">
        <v>101</v>
      </c>
      <c r="C15" s="50"/>
      <c r="D15" s="45">
        <f t="shared" ref="D15:U15" si="12">D14*D13</f>
        <v>22500</v>
      </c>
      <c r="E15" s="45">
        <f t="shared" si="12"/>
        <v>27000</v>
      </c>
      <c r="F15" s="45">
        <f t="shared" si="12"/>
        <v>31500</v>
      </c>
      <c r="G15" s="45">
        <f t="shared" si="12"/>
        <v>36000</v>
      </c>
      <c r="H15" s="45">
        <f t="shared" si="12"/>
        <v>22500</v>
      </c>
      <c r="I15" s="45">
        <f t="shared" si="12"/>
        <v>22500</v>
      </c>
      <c r="J15" s="45">
        <f t="shared" si="12"/>
        <v>22500</v>
      </c>
      <c r="K15" s="45">
        <f t="shared" si="12"/>
        <v>22500</v>
      </c>
      <c r="L15" s="45">
        <f t="shared" si="12"/>
        <v>22500</v>
      </c>
      <c r="M15" s="45">
        <f t="shared" si="12"/>
        <v>22500</v>
      </c>
      <c r="N15" s="45">
        <f t="shared" si="12"/>
        <v>27000</v>
      </c>
      <c r="O15" s="45">
        <f t="shared" si="12"/>
        <v>31500</v>
      </c>
      <c r="P15" s="45">
        <f t="shared" si="12"/>
        <v>40000</v>
      </c>
      <c r="Q15" s="45">
        <f t="shared" si="12"/>
        <v>45000</v>
      </c>
      <c r="R15" s="45">
        <f t="shared" si="12"/>
        <v>50000</v>
      </c>
      <c r="S15" s="45">
        <f t="shared" si="12"/>
        <v>55000</v>
      </c>
      <c r="T15" s="45">
        <f t="shared" si="12"/>
        <v>60000</v>
      </c>
      <c r="U15" s="45">
        <f t="shared" si="12"/>
        <v>65000</v>
      </c>
    </row>
    <row r="16" ht="22.5" customHeight="1" outlineLevel="1">
      <c r="A16" s="46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ht="22.5" customHeight="1">
      <c r="A17" s="44" t="str">
        <f>'Prep Sheet'!A9</f>
        <v>Facebook Ads (monthly retainer)</v>
      </c>
      <c r="B17" s="33"/>
      <c r="C17" s="20"/>
      <c r="D17" s="45">
        <f t="shared" ref="D17:U17" si="13">D20</f>
        <v>22500</v>
      </c>
      <c r="E17" s="45">
        <f t="shared" si="13"/>
        <v>27000</v>
      </c>
      <c r="F17" s="45">
        <f t="shared" si="13"/>
        <v>31500</v>
      </c>
      <c r="G17" s="45">
        <f t="shared" si="13"/>
        <v>36000</v>
      </c>
      <c r="H17" s="45">
        <f t="shared" si="13"/>
        <v>22500</v>
      </c>
      <c r="I17" s="45">
        <f t="shared" si="13"/>
        <v>22500</v>
      </c>
      <c r="J17" s="45">
        <f t="shared" si="13"/>
        <v>22500</v>
      </c>
      <c r="K17" s="45">
        <f t="shared" si="13"/>
        <v>22500</v>
      </c>
      <c r="L17" s="45">
        <f t="shared" si="13"/>
        <v>22500</v>
      </c>
      <c r="M17" s="45">
        <f t="shared" si="13"/>
        <v>22500</v>
      </c>
      <c r="N17" s="45">
        <f t="shared" si="13"/>
        <v>27000</v>
      </c>
      <c r="O17" s="45">
        <f t="shared" si="13"/>
        <v>31500</v>
      </c>
      <c r="P17" s="45">
        <f t="shared" si="13"/>
        <v>40000</v>
      </c>
      <c r="Q17" s="45">
        <f t="shared" si="13"/>
        <v>45000</v>
      </c>
      <c r="R17" s="45">
        <f t="shared" si="13"/>
        <v>50000</v>
      </c>
      <c r="S17" s="45">
        <f t="shared" si="13"/>
        <v>55000</v>
      </c>
      <c r="T17" s="45">
        <f t="shared" si="13"/>
        <v>60000</v>
      </c>
      <c r="U17" s="45">
        <f t="shared" si="13"/>
        <v>65000</v>
      </c>
    </row>
    <row r="18" ht="22.5" customHeight="1" outlineLevel="1">
      <c r="A18" s="46"/>
      <c r="B18" s="47" t="s">
        <v>5</v>
      </c>
      <c r="C18" s="48"/>
      <c r="D18" s="8">
        <v>4500.0</v>
      </c>
      <c r="E18" s="8">
        <f t="shared" ref="E18:O18" si="14">D18</f>
        <v>4500</v>
      </c>
      <c r="F18" s="8">
        <f t="shared" si="14"/>
        <v>4500</v>
      </c>
      <c r="G18" s="8">
        <f t="shared" si="14"/>
        <v>4500</v>
      </c>
      <c r="H18" s="8">
        <f t="shared" si="14"/>
        <v>4500</v>
      </c>
      <c r="I18" s="8">
        <f t="shared" si="14"/>
        <v>4500</v>
      </c>
      <c r="J18" s="8">
        <f t="shared" si="14"/>
        <v>4500</v>
      </c>
      <c r="K18" s="8">
        <f t="shared" si="14"/>
        <v>4500</v>
      </c>
      <c r="L18" s="8">
        <f t="shared" si="14"/>
        <v>4500</v>
      </c>
      <c r="M18" s="8">
        <f t="shared" si="14"/>
        <v>4500</v>
      </c>
      <c r="N18" s="8">
        <f t="shared" si="14"/>
        <v>4500</v>
      </c>
      <c r="O18" s="8">
        <f t="shared" si="14"/>
        <v>4500</v>
      </c>
      <c r="P18" s="8">
        <v>5000.0</v>
      </c>
      <c r="Q18" s="8">
        <f t="shared" ref="Q18:U18" si="15">P18</f>
        <v>5000</v>
      </c>
      <c r="R18" s="8">
        <f t="shared" si="15"/>
        <v>5000</v>
      </c>
      <c r="S18" s="8">
        <f t="shared" si="15"/>
        <v>5000</v>
      </c>
      <c r="T18" s="8">
        <f t="shared" si="15"/>
        <v>5000</v>
      </c>
      <c r="U18" s="8">
        <f t="shared" si="15"/>
        <v>5000</v>
      </c>
    </row>
    <row r="19" ht="22.5" customHeight="1" outlineLevel="1">
      <c r="A19" s="46"/>
      <c r="B19" s="47" t="s">
        <v>100</v>
      </c>
      <c r="C19" s="48"/>
      <c r="D19" s="9">
        <f>'Prep Sheet'!D9</f>
        <v>5</v>
      </c>
      <c r="E19" s="9">
        <f t="shared" ref="E19:G19" si="16">D19+1</f>
        <v>6</v>
      </c>
      <c r="F19" s="9">
        <f t="shared" si="16"/>
        <v>7</v>
      </c>
      <c r="G19" s="9">
        <f t="shared" si="16"/>
        <v>8</v>
      </c>
      <c r="H19" s="7">
        <v>5.0</v>
      </c>
      <c r="I19" s="7">
        <v>5.0</v>
      </c>
      <c r="J19" s="7">
        <v>5.0</v>
      </c>
      <c r="K19" s="7">
        <v>5.0</v>
      </c>
      <c r="L19" s="7">
        <v>5.0</v>
      </c>
      <c r="M19" s="7">
        <v>5.0</v>
      </c>
      <c r="N19" s="7">
        <f t="shared" ref="N19:U19" si="17">M19+1</f>
        <v>6</v>
      </c>
      <c r="O19" s="7">
        <f t="shared" si="17"/>
        <v>7</v>
      </c>
      <c r="P19" s="7">
        <f t="shared" si="17"/>
        <v>8</v>
      </c>
      <c r="Q19" s="7">
        <f t="shared" si="17"/>
        <v>9</v>
      </c>
      <c r="R19" s="7">
        <f t="shared" si="17"/>
        <v>10</v>
      </c>
      <c r="S19" s="7">
        <f t="shared" si="17"/>
        <v>11</v>
      </c>
      <c r="T19" s="7">
        <f t="shared" si="17"/>
        <v>12</v>
      </c>
      <c r="U19" s="7">
        <f t="shared" si="17"/>
        <v>13</v>
      </c>
    </row>
    <row r="20" ht="22.5" customHeight="1" outlineLevel="1">
      <c r="A20" s="46"/>
      <c r="B20" s="49" t="s">
        <v>101</v>
      </c>
      <c r="C20" s="50"/>
      <c r="D20" s="45">
        <f>D18*D19</f>
        <v>22500</v>
      </c>
      <c r="E20" s="45">
        <f t="shared" ref="E20:U20" si="18">E19*E18</f>
        <v>27000</v>
      </c>
      <c r="F20" s="45">
        <f t="shared" si="18"/>
        <v>31500</v>
      </c>
      <c r="G20" s="45">
        <f t="shared" si="18"/>
        <v>36000</v>
      </c>
      <c r="H20" s="45">
        <f t="shared" si="18"/>
        <v>22500</v>
      </c>
      <c r="I20" s="45">
        <f t="shared" si="18"/>
        <v>22500</v>
      </c>
      <c r="J20" s="45">
        <f t="shared" si="18"/>
        <v>22500</v>
      </c>
      <c r="K20" s="45">
        <f t="shared" si="18"/>
        <v>22500</v>
      </c>
      <c r="L20" s="45">
        <f t="shared" si="18"/>
        <v>22500</v>
      </c>
      <c r="M20" s="45">
        <f t="shared" si="18"/>
        <v>22500</v>
      </c>
      <c r="N20" s="45">
        <f t="shared" si="18"/>
        <v>27000</v>
      </c>
      <c r="O20" s="45">
        <f t="shared" si="18"/>
        <v>31500</v>
      </c>
      <c r="P20" s="45">
        <f t="shared" si="18"/>
        <v>40000</v>
      </c>
      <c r="Q20" s="45">
        <f t="shared" si="18"/>
        <v>45000</v>
      </c>
      <c r="R20" s="45">
        <f t="shared" si="18"/>
        <v>50000</v>
      </c>
      <c r="S20" s="45">
        <f t="shared" si="18"/>
        <v>55000</v>
      </c>
      <c r="T20" s="45">
        <f t="shared" si="18"/>
        <v>60000</v>
      </c>
      <c r="U20" s="45">
        <f t="shared" si="18"/>
        <v>65000</v>
      </c>
    </row>
    <row r="21" ht="22.5" customHeight="1" outlineLevel="1">
      <c r="A21" s="46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ht="22.5" customHeight="1" collapsed="1">
      <c r="A22" s="44" t="str">
        <f>'Prep Sheet'!A10</f>
        <v/>
      </c>
      <c r="B22" s="33"/>
      <c r="C22" s="20"/>
      <c r="D22" s="45">
        <f t="shared" ref="D22:U22" si="19">D25</f>
        <v>0</v>
      </c>
      <c r="E22" s="45">
        <f t="shared" si="19"/>
        <v>0</v>
      </c>
      <c r="F22" s="45">
        <f t="shared" si="19"/>
        <v>0</v>
      </c>
      <c r="G22" s="45">
        <f t="shared" si="19"/>
        <v>0</v>
      </c>
      <c r="H22" s="45">
        <f t="shared" si="19"/>
        <v>0</v>
      </c>
      <c r="I22" s="45">
        <f t="shared" si="19"/>
        <v>0</v>
      </c>
      <c r="J22" s="45">
        <f t="shared" si="19"/>
        <v>0</v>
      </c>
      <c r="K22" s="45">
        <f t="shared" si="19"/>
        <v>0</v>
      </c>
      <c r="L22" s="45">
        <f t="shared" si="19"/>
        <v>0</v>
      </c>
      <c r="M22" s="45">
        <f t="shared" si="19"/>
        <v>0</v>
      </c>
      <c r="N22" s="45">
        <f t="shared" si="19"/>
        <v>0</v>
      </c>
      <c r="O22" s="45">
        <f t="shared" si="19"/>
        <v>0</v>
      </c>
      <c r="P22" s="45">
        <f t="shared" si="19"/>
        <v>0</v>
      </c>
      <c r="Q22" s="45">
        <f t="shared" si="19"/>
        <v>0</v>
      </c>
      <c r="R22" s="45">
        <f t="shared" si="19"/>
        <v>0</v>
      </c>
      <c r="S22" s="45">
        <f t="shared" si="19"/>
        <v>0</v>
      </c>
      <c r="T22" s="45">
        <f t="shared" si="19"/>
        <v>0</v>
      </c>
      <c r="U22" s="45">
        <f t="shared" si="19"/>
        <v>0</v>
      </c>
    </row>
    <row r="23" ht="22.5" hidden="1" customHeight="1" outlineLevel="1">
      <c r="A23" s="46"/>
      <c r="B23" s="47" t="s">
        <v>5</v>
      </c>
      <c r="C23" s="47"/>
      <c r="D23" s="8" t="str">
        <f>'Prep Sheet'!B10</f>
        <v/>
      </c>
      <c r="E23" s="8" t="str">
        <f t="shared" ref="E23:U23" si="20">D23</f>
        <v/>
      </c>
      <c r="F23" s="8" t="str">
        <f t="shared" si="20"/>
        <v/>
      </c>
      <c r="G23" s="8" t="str">
        <f t="shared" si="20"/>
        <v/>
      </c>
      <c r="H23" s="8" t="str">
        <f t="shared" si="20"/>
        <v/>
      </c>
      <c r="I23" s="8" t="str">
        <f t="shared" si="20"/>
        <v/>
      </c>
      <c r="J23" s="8" t="str">
        <f t="shared" si="20"/>
        <v/>
      </c>
      <c r="K23" s="8" t="str">
        <f t="shared" si="20"/>
        <v/>
      </c>
      <c r="L23" s="8" t="str">
        <f t="shared" si="20"/>
        <v/>
      </c>
      <c r="M23" s="8" t="str">
        <f t="shared" si="20"/>
        <v/>
      </c>
      <c r="N23" s="8" t="str">
        <f t="shared" si="20"/>
        <v/>
      </c>
      <c r="O23" s="8" t="str">
        <f t="shared" si="20"/>
        <v/>
      </c>
      <c r="P23" s="8" t="str">
        <f t="shared" si="20"/>
        <v/>
      </c>
      <c r="Q23" s="8" t="str">
        <f t="shared" si="20"/>
        <v/>
      </c>
      <c r="R23" s="8" t="str">
        <f t="shared" si="20"/>
        <v/>
      </c>
      <c r="S23" s="8" t="str">
        <f t="shared" si="20"/>
        <v/>
      </c>
      <c r="T23" s="8" t="str">
        <f t="shared" si="20"/>
        <v/>
      </c>
      <c r="U23" s="8" t="str">
        <f t="shared" si="20"/>
        <v/>
      </c>
    </row>
    <row r="24" ht="22.5" hidden="1" customHeight="1" outlineLevel="1">
      <c r="A24" s="46"/>
      <c r="B24" s="47" t="s">
        <v>100</v>
      </c>
      <c r="C24" s="47"/>
      <c r="D24" s="9" t="str">
        <f>'Prep Sheet'!D10</f>
        <v/>
      </c>
      <c r="E24" s="9">
        <f t="shared" ref="E24:T24" si="21">D24+1</f>
        <v>1</v>
      </c>
      <c r="F24" s="9">
        <f t="shared" si="21"/>
        <v>2</v>
      </c>
      <c r="G24" s="9">
        <f t="shared" si="21"/>
        <v>3</v>
      </c>
      <c r="H24" s="9">
        <f t="shared" si="21"/>
        <v>4</v>
      </c>
      <c r="I24" s="9">
        <f t="shared" si="21"/>
        <v>5</v>
      </c>
      <c r="J24" s="9">
        <f t="shared" si="21"/>
        <v>6</v>
      </c>
      <c r="K24" s="9">
        <f t="shared" si="21"/>
        <v>7</v>
      </c>
      <c r="L24" s="9">
        <f t="shared" si="21"/>
        <v>8</v>
      </c>
      <c r="M24" s="9">
        <f t="shared" si="21"/>
        <v>9</v>
      </c>
      <c r="N24" s="9">
        <f t="shared" si="21"/>
        <v>10</v>
      </c>
      <c r="O24" s="9">
        <f t="shared" si="21"/>
        <v>11</v>
      </c>
      <c r="P24" s="9">
        <f t="shared" si="21"/>
        <v>12</v>
      </c>
      <c r="Q24" s="9">
        <f t="shared" si="21"/>
        <v>13</v>
      </c>
      <c r="R24" s="9">
        <f t="shared" si="21"/>
        <v>14</v>
      </c>
      <c r="S24" s="9">
        <f t="shared" si="21"/>
        <v>15</v>
      </c>
      <c r="T24" s="9">
        <f t="shared" si="21"/>
        <v>16</v>
      </c>
      <c r="U24" s="9">
        <f>T24</f>
        <v>16</v>
      </c>
    </row>
    <row r="25" ht="22.5" hidden="1" customHeight="1" outlineLevel="1">
      <c r="A25" s="46"/>
      <c r="B25" s="49" t="s">
        <v>101</v>
      </c>
      <c r="C25" s="49"/>
      <c r="D25" s="45">
        <f>D23*D24</f>
        <v>0</v>
      </c>
      <c r="E25" s="45">
        <f t="shared" ref="E25:U25" si="22">E24*E23</f>
        <v>0</v>
      </c>
      <c r="F25" s="45">
        <f t="shared" si="22"/>
        <v>0</v>
      </c>
      <c r="G25" s="45">
        <f t="shared" si="22"/>
        <v>0</v>
      </c>
      <c r="H25" s="45">
        <f t="shared" si="22"/>
        <v>0</v>
      </c>
      <c r="I25" s="45">
        <f t="shared" si="22"/>
        <v>0</v>
      </c>
      <c r="J25" s="45">
        <f t="shared" si="22"/>
        <v>0</v>
      </c>
      <c r="K25" s="45">
        <f t="shared" si="22"/>
        <v>0</v>
      </c>
      <c r="L25" s="45">
        <f t="shared" si="22"/>
        <v>0</v>
      </c>
      <c r="M25" s="45">
        <f t="shared" si="22"/>
        <v>0</v>
      </c>
      <c r="N25" s="45">
        <f t="shared" si="22"/>
        <v>0</v>
      </c>
      <c r="O25" s="45">
        <f t="shared" si="22"/>
        <v>0</v>
      </c>
      <c r="P25" s="45">
        <f t="shared" si="22"/>
        <v>0</v>
      </c>
      <c r="Q25" s="45">
        <f t="shared" si="22"/>
        <v>0</v>
      </c>
      <c r="R25" s="45">
        <f t="shared" si="22"/>
        <v>0</v>
      </c>
      <c r="S25" s="45">
        <f t="shared" si="22"/>
        <v>0</v>
      </c>
      <c r="T25" s="45">
        <f t="shared" si="22"/>
        <v>0</v>
      </c>
      <c r="U25" s="45">
        <f t="shared" si="22"/>
        <v>0</v>
      </c>
    </row>
    <row r="26" ht="22.5" hidden="1" customHeight="1" outlineLevel="1">
      <c r="A26" s="46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ht="22.5" customHeight="1" collapsed="1">
      <c r="A27" s="44" t="str">
        <f>'Prep Sheet'!A11</f>
        <v/>
      </c>
      <c r="B27" s="33"/>
      <c r="C27" s="20"/>
      <c r="D27" s="45">
        <f t="shared" ref="D27:U27" si="23">D30</f>
        <v>0</v>
      </c>
      <c r="E27" s="45">
        <f t="shared" si="23"/>
        <v>0</v>
      </c>
      <c r="F27" s="45">
        <f t="shared" si="23"/>
        <v>0</v>
      </c>
      <c r="G27" s="45">
        <f t="shared" si="23"/>
        <v>0</v>
      </c>
      <c r="H27" s="45">
        <f t="shared" si="23"/>
        <v>0</v>
      </c>
      <c r="I27" s="45">
        <f t="shared" si="23"/>
        <v>0</v>
      </c>
      <c r="J27" s="45">
        <f t="shared" si="23"/>
        <v>0</v>
      </c>
      <c r="K27" s="45">
        <f t="shared" si="23"/>
        <v>0</v>
      </c>
      <c r="L27" s="45">
        <f t="shared" si="23"/>
        <v>0</v>
      </c>
      <c r="M27" s="45">
        <f t="shared" si="23"/>
        <v>0</v>
      </c>
      <c r="N27" s="45">
        <f t="shared" si="23"/>
        <v>0</v>
      </c>
      <c r="O27" s="45">
        <f t="shared" si="23"/>
        <v>0</v>
      </c>
      <c r="P27" s="45">
        <f t="shared" si="23"/>
        <v>0</v>
      </c>
      <c r="Q27" s="45">
        <f t="shared" si="23"/>
        <v>0</v>
      </c>
      <c r="R27" s="45">
        <f t="shared" si="23"/>
        <v>0</v>
      </c>
      <c r="S27" s="45">
        <f t="shared" si="23"/>
        <v>0</v>
      </c>
      <c r="T27" s="45">
        <f t="shared" si="23"/>
        <v>0</v>
      </c>
      <c r="U27" s="45">
        <f t="shared" si="23"/>
        <v>0</v>
      </c>
    </row>
    <row r="28" ht="22.5" hidden="1" customHeight="1" outlineLevel="1">
      <c r="A28" s="46"/>
      <c r="B28" s="47" t="s">
        <v>5</v>
      </c>
      <c r="C28" s="47"/>
      <c r="D28" s="8" t="str">
        <f>'Prep Sheet'!B11</f>
        <v/>
      </c>
      <c r="E28" s="8" t="str">
        <f t="shared" ref="E28:U28" si="24">D28</f>
        <v/>
      </c>
      <c r="F28" s="8" t="str">
        <f t="shared" si="24"/>
        <v/>
      </c>
      <c r="G28" s="8" t="str">
        <f t="shared" si="24"/>
        <v/>
      </c>
      <c r="H28" s="8" t="str">
        <f t="shared" si="24"/>
        <v/>
      </c>
      <c r="I28" s="8" t="str">
        <f t="shared" si="24"/>
        <v/>
      </c>
      <c r="J28" s="8" t="str">
        <f t="shared" si="24"/>
        <v/>
      </c>
      <c r="K28" s="8" t="str">
        <f t="shared" si="24"/>
        <v/>
      </c>
      <c r="L28" s="8" t="str">
        <f t="shared" si="24"/>
        <v/>
      </c>
      <c r="M28" s="8" t="str">
        <f t="shared" si="24"/>
        <v/>
      </c>
      <c r="N28" s="8" t="str">
        <f t="shared" si="24"/>
        <v/>
      </c>
      <c r="O28" s="8" t="str">
        <f t="shared" si="24"/>
        <v/>
      </c>
      <c r="P28" s="8" t="str">
        <f t="shared" si="24"/>
        <v/>
      </c>
      <c r="Q28" s="8" t="str">
        <f t="shared" si="24"/>
        <v/>
      </c>
      <c r="R28" s="8" t="str">
        <f t="shared" si="24"/>
        <v/>
      </c>
      <c r="S28" s="8" t="str">
        <f t="shared" si="24"/>
        <v/>
      </c>
      <c r="T28" s="8" t="str">
        <f t="shared" si="24"/>
        <v/>
      </c>
      <c r="U28" s="8" t="str">
        <f t="shared" si="24"/>
        <v/>
      </c>
    </row>
    <row r="29" ht="22.5" hidden="1" customHeight="1" outlineLevel="1">
      <c r="A29" s="46"/>
      <c r="B29" s="47" t="s">
        <v>100</v>
      </c>
      <c r="C29" s="47"/>
      <c r="D29" s="9" t="str">
        <f>'Prep Sheet'!D11</f>
        <v/>
      </c>
      <c r="E29" s="9" t="str">
        <f t="shared" ref="E29:U29" si="25">D29</f>
        <v/>
      </c>
      <c r="F29" s="9" t="str">
        <f t="shared" si="25"/>
        <v/>
      </c>
      <c r="G29" s="9" t="str">
        <f t="shared" si="25"/>
        <v/>
      </c>
      <c r="H29" s="9" t="str">
        <f t="shared" si="25"/>
        <v/>
      </c>
      <c r="I29" s="9" t="str">
        <f t="shared" si="25"/>
        <v/>
      </c>
      <c r="J29" s="9" t="str">
        <f t="shared" si="25"/>
        <v/>
      </c>
      <c r="K29" s="9" t="str">
        <f t="shared" si="25"/>
        <v/>
      </c>
      <c r="L29" s="9" t="str">
        <f t="shared" si="25"/>
        <v/>
      </c>
      <c r="M29" s="9" t="str">
        <f t="shared" si="25"/>
        <v/>
      </c>
      <c r="N29" s="9" t="str">
        <f t="shared" si="25"/>
        <v/>
      </c>
      <c r="O29" s="9" t="str">
        <f t="shared" si="25"/>
        <v/>
      </c>
      <c r="P29" s="9" t="str">
        <f t="shared" si="25"/>
        <v/>
      </c>
      <c r="Q29" s="9" t="str">
        <f t="shared" si="25"/>
        <v/>
      </c>
      <c r="R29" s="9" t="str">
        <f t="shared" si="25"/>
        <v/>
      </c>
      <c r="S29" s="9" t="str">
        <f t="shared" si="25"/>
        <v/>
      </c>
      <c r="T29" s="9" t="str">
        <f t="shared" si="25"/>
        <v/>
      </c>
      <c r="U29" s="9" t="str">
        <f t="shared" si="25"/>
        <v/>
      </c>
    </row>
    <row r="30" ht="22.5" hidden="1" customHeight="1" outlineLevel="1">
      <c r="A30" s="46"/>
      <c r="B30" s="49" t="s">
        <v>101</v>
      </c>
      <c r="C30" s="49"/>
      <c r="D30" s="45">
        <f>D28*D29</f>
        <v>0</v>
      </c>
      <c r="E30" s="45">
        <f t="shared" ref="E30:U30" si="26">E29*E28</f>
        <v>0</v>
      </c>
      <c r="F30" s="45">
        <f t="shared" si="26"/>
        <v>0</v>
      </c>
      <c r="G30" s="45">
        <f t="shared" si="26"/>
        <v>0</v>
      </c>
      <c r="H30" s="45">
        <f t="shared" si="26"/>
        <v>0</v>
      </c>
      <c r="I30" s="45">
        <f t="shared" si="26"/>
        <v>0</v>
      </c>
      <c r="J30" s="45">
        <f t="shared" si="26"/>
        <v>0</v>
      </c>
      <c r="K30" s="45">
        <f t="shared" si="26"/>
        <v>0</v>
      </c>
      <c r="L30" s="45">
        <f t="shared" si="26"/>
        <v>0</v>
      </c>
      <c r="M30" s="45">
        <f t="shared" si="26"/>
        <v>0</v>
      </c>
      <c r="N30" s="45">
        <f t="shared" si="26"/>
        <v>0</v>
      </c>
      <c r="O30" s="45">
        <f t="shared" si="26"/>
        <v>0</v>
      </c>
      <c r="P30" s="45">
        <f t="shared" si="26"/>
        <v>0</v>
      </c>
      <c r="Q30" s="45">
        <f t="shared" si="26"/>
        <v>0</v>
      </c>
      <c r="R30" s="45">
        <f t="shared" si="26"/>
        <v>0</v>
      </c>
      <c r="S30" s="45">
        <f t="shared" si="26"/>
        <v>0</v>
      </c>
      <c r="T30" s="45">
        <f t="shared" si="26"/>
        <v>0</v>
      </c>
      <c r="U30" s="45">
        <f t="shared" si="26"/>
        <v>0</v>
      </c>
    </row>
    <row r="31" ht="22.5" hidden="1" customHeight="1" outlineLevel="1">
      <c r="A31" s="46"/>
      <c r="B31" s="45"/>
      <c r="C31" s="45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ht="22.5" customHeight="1">
      <c r="A32" s="52" t="s">
        <v>102</v>
      </c>
      <c r="B32" s="33"/>
      <c r="C32" s="20"/>
      <c r="D32" s="53">
        <f t="shared" ref="D32:U32" si="27">D10+D15+D20+D25+D30</f>
        <v>81000</v>
      </c>
      <c r="E32" s="53">
        <f t="shared" si="27"/>
        <v>96000</v>
      </c>
      <c r="F32" s="53">
        <f t="shared" si="27"/>
        <v>111000</v>
      </c>
      <c r="G32" s="53">
        <f t="shared" si="27"/>
        <v>126000</v>
      </c>
      <c r="H32" s="53">
        <f t="shared" si="27"/>
        <v>69000</v>
      </c>
      <c r="I32" s="53">
        <f t="shared" si="27"/>
        <v>69000</v>
      </c>
      <c r="J32" s="53">
        <f t="shared" si="27"/>
        <v>69000</v>
      </c>
      <c r="K32" s="53">
        <f t="shared" si="27"/>
        <v>69000</v>
      </c>
      <c r="L32" s="53">
        <f t="shared" si="27"/>
        <v>81000</v>
      </c>
      <c r="M32" s="53">
        <f t="shared" si="27"/>
        <v>93000</v>
      </c>
      <c r="N32" s="53">
        <f t="shared" si="27"/>
        <v>108000</v>
      </c>
      <c r="O32" s="53">
        <f t="shared" si="27"/>
        <v>123000</v>
      </c>
      <c r="P32" s="53">
        <f t="shared" si="27"/>
        <v>162500</v>
      </c>
      <c r="Q32" s="53">
        <f t="shared" si="27"/>
        <v>180000</v>
      </c>
      <c r="R32" s="53">
        <f t="shared" si="27"/>
        <v>197500</v>
      </c>
      <c r="S32" s="53">
        <f t="shared" si="27"/>
        <v>215000</v>
      </c>
      <c r="T32" s="53">
        <f t="shared" si="27"/>
        <v>232500</v>
      </c>
      <c r="U32" s="53">
        <f t="shared" si="27"/>
        <v>250000</v>
      </c>
    </row>
    <row r="33" ht="22.5" customHeight="1">
      <c r="A33" s="12" t="s">
        <v>103</v>
      </c>
    </row>
    <row r="34" ht="22.5" customHeight="1">
      <c r="A34" s="54"/>
      <c r="D34" s="41" t="s">
        <v>20</v>
      </c>
      <c r="E34" s="42" t="s">
        <v>83</v>
      </c>
      <c r="F34" s="42" t="s">
        <v>84</v>
      </c>
      <c r="G34" s="42" t="s">
        <v>85</v>
      </c>
      <c r="H34" s="42" t="s">
        <v>86</v>
      </c>
      <c r="I34" s="42" t="s">
        <v>87</v>
      </c>
      <c r="J34" s="42" t="s">
        <v>88</v>
      </c>
      <c r="K34" s="42" t="s">
        <v>89</v>
      </c>
      <c r="L34" s="42" t="s">
        <v>90</v>
      </c>
      <c r="M34" s="42" t="s">
        <v>91</v>
      </c>
      <c r="N34" s="42" t="s">
        <v>92</v>
      </c>
      <c r="O34" s="42" t="s">
        <v>93</v>
      </c>
      <c r="P34" s="42" t="s">
        <v>94</v>
      </c>
      <c r="Q34" s="42" t="s">
        <v>95</v>
      </c>
      <c r="R34" s="42" t="s">
        <v>96</v>
      </c>
      <c r="S34" s="42" t="s">
        <v>97</v>
      </c>
      <c r="T34" s="42" t="s">
        <v>98</v>
      </c>
      <c r="U34" s="42" t="s">
        <v>99</v>
      </c>
    </row>
    <row r="35" ht="22.5" customHeight="1">
      <c r="A35" s="55" t="str">
        <f>'Prep Sheet'!A7</f>
        <v>Web design project (new client)</v>
      </c>
      <c r="D35" s="45">
        <f t="shared" ref="D35:U35" si="28">D38</f>
        <v>3000</v>
      </c>
      <c r="E35" s="45">
        <f t="shared" si="28"/>
        <v>3500</v>
      </c>
      <c r="F35" s="45">
        <f t="shared" si="28"/>
        <v>4000</v>
      </c>
      <c r="G35" s="45">
        <f t="shared" si="28"/>
        <v>4500</v>
      </c>
      <c r="H35" s="45">
        <f t="shared" si="28"/>
        <v>2000</v>
      </c>
      <c r="I35" s="45">
        <f t="shared" si="28"/>
        <v>2000</v>
      </c>
      <c r="J35" s="45">
        <f t="shared" si="28"/>
        <v>2000</v>
      </c>
      <c r="K35" s="45">
        <f t="shared" si="28"/>
        <v>2000</v>
      </c>
      <c r="L35" s="45">
        <f t="shared" si="28"/>
        <v>3000</v>
      </c>
      <c r="M35" s="45">
        <f t="shared" si="28"/>
        <v>4000</v>
      </c>
      <c r="N35" s="45">
        <f t="shared" si="28"/>
        <v>4500</v>
      </c>
      <c r="O35" s="45">
        <f t="shared" si="28"/>
        <v>5000</v>
      </c>
      <c r="P35" s="45">
        <f t="shared" si="28"/>
        <v>5500</v>
      </c>
      <c r="Q35" s="45">
        <f t="shared" si="28"/>
        <v>6000</v>
      </c>
      <c r="R35" s="45">
        <f t="shared" si="28"/>
        <v>6500</v>
      </c>
      <c r="S35" s="45">
        <f t="shared" si="28"/>
        <v>7000</v>
      </c>
      <c r="T35" s="45">
        <f t="shared" si="28"/>
        <v>7500</v>
      </c>
      <c r="U35" s="45">
        <f t="shared" si="28"/>
        <v>8000</v>
      </c>
    </row>
    <row r="36" ht="22.5" customHeight="1" outlineLevel="1">
      <c r="A36" s="17"/>
      <c r="B36" s="56" t="s">
        <v>6</v>
      </c>
      <c r="C36" s="56"/>
      <c r="D36" s="8">
        <f>'Prep Sheet'!C7</f>
        <v>100</v>
      </c>
      <c r="E36" s="8">
        <f t="shared" ref="E36:U36" si="29">D36</f>
        <v>100</v>
      </c>
      <c r="F36" s="8">
        <f t="shared" si="29"/>
        <v>100</v>
      </c>
      <c r="G36" s="8">
        <f t="shared" si="29"/>
        <v>100</v>
      </c>
      <c r="H36" s="8">
        <f t="shared" si="29"/>
        <v>100</v>
      </c>
      <c r="I36" s="8">
        <f t="shared" si="29"/>
        <v>100</v>
      </c>
      <c r="J36" s="8">
        <f t="shared" si="29"/>
        <v>100</v>
      </c>
      <c r="K36" s="8">
        <f t="shared" si="29"/>
        <v>100</v>
      </c>
      <c r="L36" s="8">
        <f t="shared" si="29"/>
        <v>100</v>
      </c>
      <c r="M36" s="8">
        <f t="shared" si="29"/>
        <v>100</v>
      </c>
      <c r="N36" s="8">
        <f t="shared" si="29"/>
        <v>100</v>
      </c>
      <c r="O36" s="8">
        <f t="shared" si="29"/>
        <v>100</v>
      </c>
      <c r="P36" s="8">
        <f t="shared" si="29"/>
        <v>100</v>
      </c>
      <c r="Q36" s="8">
        <f t="shared" si="29"/>
        <v>100</v>
      </c>
      <c r="R36" s="8">
        <f t="shared" si="29"/>
        <v>100</v>
      </c>
      <c r="S36" s="8">
        <f t="shared" si="29"/>
        <v>100</v>
      </c>
      <c r="T36" s="8">
        <f t="shared" si="29"/>
        <v>100</v>
      </c>
      <c r="U36" s="8">
        <f t="shared" si="29"/>
        <v>100</v>
      </c>
    </row>
    <row r="37" ht="22.5" customHeight="1" outlineLevel="1">
      <c r="A37" s="57"/>
      <c r="B37" s="56" t="s">
        <v>100</v>
      </c>
      <c r="C37" s="56"/>
      <c r="D37" s="9">
        <f t="shared" ref="D37:U37" si="30">D9</f>
        <v>30</v>
      </c>
      <c r="E37" s="9">
        <f t="shared" si="30"/>
        <v>35</v>
      </c>
      <c r="F37" s="9">
        <f t="shared" si="30"/>
        <v>40</v>
      </c>
      <c r="G37" s="9">
        <f t="shared" si="30"/>
        <v>45</v>
      </c>
      <c r="H37" s="9">
        <f t="shared" si="30"/>
        <v>20</v>
      </c>
      <c r="I37" s="9">
        <f t="shared" si="30"/>
        <v>20</v>
      </c>
      <c r="J37" s="9">
        <f t="shared" si="30"/>
        <v>20</v>
      </c>
      <c r="K37" s="9">
        <f t="shared" si="30"/>
        <v>20</v>
      </c>
      <c r="L37" s="9">
        <f t="shared" si="30"/>
        <v>30</v>
      </c>
      <c r="M37" s="9">
        <f t="shared" si="30"/>
        <v>40</v>
      </c>
      <c r="N37" s="9">
        <f t="shared" si="30"/>
        <v>45</v>
      </c>
      <c r="O37" s="9">
        <f t="shared" si="30"/>
        <v>50</v>
      </c>
      <c r="P37" s="9">
        <f t="shared" si="30"/>
        <v>55</v>
      </c>
      <c r="Q37" s="9">
        <f t="shared" si="30"/>
        <v>60</v>
      </c>
      <c r="R37" s="9">
        <f t="shared" si="30"/>
        <v>65</v>
      </c>
      <c r="S37" s="9">
        <f t="shared" si="30"/>
        <v>70</v>
      </c>
      <c r="T37" s="9">
        <f t="shared" si="30"/>
        <v>75</v>
      </c>
      <c r="U37" s="9">
        <f t="shared" si="30"/>
        <v>80</v>
      </c>
    </row>
    <row r="38" ht="22.5" customHeight="1" outlineLevel="1">
      <c r="A38" s="17"/>
      <c r="B38" s="56" t="s">
        <v>103</v>
      </c>
      <c r="C38" s="56"/>
      <c r="D38" s="45">
        <f>D36*D37</f>
        <v>3000</v>
      </c>
      <c r="E38" s="45">
        <f t="shared" ref="E38:U38" si="31">E37*E36</f>
        <v>3500</v>
      </c>
      <c r="F38" s="45">
        <f t="shared" si="31"/>
        <v>4000</v>
      </c>
      <c r="G38" s="45">
        <f t="shared" si="31"/>
        <v>4500</v>
      </c>
      <c r="H38" s="45">
        <f t="shared" si="31"/>
        <v>2000</v>
      </c>
      <c r="I38" s="45">
        <f t="shared" si="31"/>
        <v>2000</v>
      </c>
      <c r="J38" s="45">
        <f t="shared" si="31"/>
        <v>2000</v>
      </c>
      <c r="K38" s="45">
        <f t="shared" si="31"/>
        <v>2000</v>
      </c>
      <c r="L38" s="45">
        <f t="shared" si="31"/>
        <v>3000</v>
      </c>
      <c r="M38" s="45">
        <f t="shared" si="31"/>
        <v>4000</v>
      </c>
      <c r="N38" s="45">
        <f t="shared" si="31"/>
        <v>4500</v>
      </c>
      <c r="O38" s="45">
        <f t="shared" si="31"/>
        <v>5000</v>
      </c>
      <c r="P38" s="45">
        <f t="shared" si="31"/>
        <v>5500</v>
      </c>
      <c r="Q38" s="45">
        <f t="shared" si="31"/>
        <v>6000</v>
      </c>
      <c r="R38" s="45">
        <f t="shared" si="31"/>
        <v>6500</v>
      </c>
      <c r="S38" s="45">
        <f t="shared" si="31"/>
        <v>7000</v>
      </c>
      <c r="T38" s="45">
        <f t="shared" si="31"/>
        <v>7500</v>
      </c>
      <c r="U38" s="45">
        <f t="shared" si="31"/>
        <v>8000</v>
      </c>
    </row>
    <row r="39" ht="22.5" customHeight="1" outlineLevel="1">
      <c r="A39" s="17"/>
      <c r="B39" s="56" t="s">
        <v>9</v>
      </c>
      <c r="C39" s="56"/>
      <c r="D39" s="58">
        <f t="shared" ref="D39:U39" si="32">IFERROR(D38/D10,0)</f>
        <v>0.08333333333</v>
      </c>
      <c r="E39" s="58">
        <f t="shared" si="32"/>
        <v>0.08333333333</v>
      </c>
      <c r="F39" s="58">
        <f t="shared" si="32"/>
        <v>0.08333333333</v>
      </c>
      <c r="G39" s="58">
        <f t="shared" si="32"/>
        <v>0.08333333333</v>
      </c>
      <c r="H39" s="58">
        <f t="shared" si="32"/>
        <v>0.08333333333</v>
      </c>
      <c r="I39" s="58">
        <f t="shared" si="32"/>
        <v>0.08333333333</v>
      </c>
      <c r="J39" s="58">
        <f t="shared" si="32"/>
        <v>0.08333333333</v>
      </c>
      <c r="K39" s="58">
        <f t="shared" si="32"/>
        <v>0.08333333333</v>
      </c>
      <c r="L39" s="58">
        <f t="shared" si="32"/>
        <v>0.08333333333</v>
      </c>
      <c r="M39" s="58">
        <f t="shared" si="32"/>
        <v>0.08333333333</v>
      </c>
      <c r="N39" s="58">
        <f t="shared" si="32"/>
        <v>0.08333333333</v>
      </c>
      <c r="O39" s="58">
        <f t="shared" si="32"/>
        <v>0.08333333333</v>
      </c>
      <c r="P39" s="58">
        <f t="shared" si="32"/>
        <v>0.06666666667</v>
      </c>
      <c r="Q39" s="58">
        <f t="shared" si="32"/>
        <v>0.06666666667</v>
      </c>
      <c r="R39" s="58">
        <f t="shared" si="32"/>
        <v>0.06666666667</v>
      </c>
      <c r="S39" s="58">
        <f t="shared" si="32"/>
        <v>0.06666666667</v>
      </c>
      <c r="T39" s="58">
        <f t="shared" si="32"/>
        <v>0.06666666667</v>
      </c>
      <c r="U39" s="58">
        <f t="shared" si="32"/>
        <v>0.06666666667</v>
      </c>
    </row>
    <row r="40" ht="22.5" customHeight="1" outlineLevel="1">
      <c r="A40" s="17"/>
      <c r="B40" s="56"/>
      <c r="C40" s="56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</row>
    <row r="41" ht="22.5" customHeight="1">
      <c r="A41" s="55" t="str">
        <f>'Prep Sheet'!A8</f>
        <v>SEO (monthly retainer)</v>
      </c>
      <c r="D41" s="45">
        <f t="shared" ref="D41:U41" si="33">D44</f>
        <v>2500</v>
      </c>
      <c r="E41" s="45">
        <f t="shared" si="33"/>
        <v>3000</v>
      </c>
      <c r="F41" s="45">
        <f t="shared" si="33"/>
        <v>3500</v>
      </c>
      <c r="G41" s="45">
        <f t="shared" si="33"/>
        <v>4000</v>
      </c>
      <c r="H41" s="45">
        <f t="shared" si="33"/>
        <v>2500</v>
      </c>
      <c r="I41" s="45">
        <f t="shared" si="33"/>
        <v>2500</v>
      </c>
      <c r="J41" s="45">
        <f t="shared" si="33"/>
        <v>2500</v>
      </c>
      <c r="K41" s="45">
        <f t="shared" si="33"/>
        <v>2500</v>
      </c>
      <c r="L41" s="45">
        <f t="shared" si="33"/>
        <v>2500</v>
      </c>
      <c r="M41" s="45">
        <f t="shared" si="33"/>
        <v>2500</v>
      </c>
      <c r="N41" s="45">
        <f t="shared" si="33"/>
        <v>3000</v>
      </c>
      <c r="O41" s="45">
        <f t="shared" si="33"/>
        <v>3500</v>
      </c>
      <c r="P41" s="45">
        <f t="shared" si="33"/>
        <v>4000</v>
      </c>
      <c r="Q41" s="45">
        <f t="shared" si="33"/>
        <v>4500</v>
      </c>
      <c r="R41" s="45">
        <f t="shared" si="33"/>
        <v>5000</v>
      </c>
      <c r="S41" s="45">
        <f t="shared" si="33"/>
        <v>5500</v>
      </c>
      <c r="T41" s="45">
        <f t="shared" si="33"/>
        <v>6000</v>
      </c>
      <c r="U41" s="45">
        <f t="shared" si="33"/>
        <v>6500</v>
      </c>
    </row>
    <row r="42" ht="22.5" customHeight="1" outlineLevel="1">
      <c r="A42" s="17"/>
      <c r="B42" s="56" t="s">
        <v>6</v>
      </c>
      <c r="C42" s="56"/>
      <c r="D42" s="8">
        <f>'Prep Sheet'!C8</f>
        <v>500</v>
      </c>
      <c r="E42" s="8">
        <f t="shared" ref="E42:U42" si="34">D42</f>
        <v>500</v>
      </c>
      <c r="F42" s="8">
        <f t="shared" si="34"/>
        <v>500</v>
      </c>
      <c r="G42" s="8">
        <f t="shared" si="34"/>
        <v>500</v>
      </c>
      <c r="H42" s="8">
        <f t="shared" si="34"/>
        <v>500</v>
      </c>
      <c r="I42" s="8">
        <f t="shared" si="34"/>
        <v>500</v>
      </c>
      <c r="J42" s="8">
        <f t="shared" si="34"/>
        <v>500</v>
      </c>
      <c r="K42" s="8">
        <f t="shared" si="34"/>
        <v>500</v>
      </c>
      <c r="L42" s="8">
        <f t="shared" si="34"/>
        <v>500</v>
      </c>
      <c r="M42" s="8">
        <f t="shared" si="34"/>
        <v>500</v>
      </c>
      <c r="N42" s="8">
        <f t="shared" si="34"/>
        <v>500</v>
      </c>
      <c r="O42" s="8">
        <f t="shared" si="34"/>
        <v>500</v>
      </c>
      <c r="P42" s="8">
        <f t="shared" si="34"/>
        <v>500</v>
      </c>
      <c r="Q42" s="8">
        <f t="shared" si="34"/>
        <v>500</v>
      </c>
      <c r="R42" s="8">
        <f t="shared" si="34"/>
        <v>500</v>
      </c>
      <c r="S42" s="8">
        <f t="shared" si="34"/>
        <v>500</v>
      </c>
      <c r="T42" s="8">
        <f t="shared" si="34"/>
        <v>500</v>
      </c>
      <c r="U42" s="8">
        <f t="shared" si="34"/>
        <v>500</v>
      </c>
    </row>
    <row r="43" ht="22.5" customHeight="1" outlineLevel="1">
      <c r="A43" s="17"/>
      <c r="B43" s="56" t="s">
        <v>100</v>
      </c>
      <c r="C43" s="56"/>
      <c r="D43" s="9">
        <f>'Prep Sheet'!D8</f>
        <v>5</v>
      </c>
      <c r="E43" s="9">
        <f t="shared" ref="E43:U43" si="35">E14</f>
        <v>6</v>
      </c>
      <c r="F43" s="9">
        <f t="shared" si="35"/>
        <v>7</v>
      </c>
      <c r="G43" s="9">
        <f t="shared" si="35"/>
        <v>8</v>
      </c>
      <c r="H43" s="9">
        <f t="shared" si="35"/>
        <v>5</v>
      </c>
      <c r="I43" s="9">
        <f t="shared" si="35"/>
        <v>5</v>
      </c>
      <c r="J43" s="9">
        <f t="shared" si="35"/>
        <v>5</v>
      </c>
      <c r="K43" s="9">
        <f t="shared" si="35"/>
        <v>5</v>
      </c>
      <c r="L43" s="9">
        <f t="shared" si="35"/>
        <v>5</v>
      </c>
      <c r="M43" s="9">
        <f t="shared" si="35"/>
        <v>5</v>
      </c>
      <c r="N43" s="9">
        <f t="shared" si="35"/>
        <v>6</v>
      </c>
      <c r="O43" s="9">
        <f t="shared" si="35"/>
        <v>7</v>
      </c>
      <c r="P43" s="9">
        <f t="shared" si="35"/>
        <v>8</v>
      </c>
      <c r="Q43" s="9">
        <f t="shared" si="35"/>
        <v>9</v>
      </c>
      <c r="R43" s="9">
        <f t="shared" si="35"/>
        <v>10</v>
      </c>
      <c r="S43" s="9">
        <f t="shared" si="35"/>
        <v>11</v>
      </c>
      <c r="T43" s="9">
        <f t="shared" si="35"/>
        <v>12</v>
      </c>
      <c r="U43" s="9">
        <f t="shared" si="35"/>
        <v>13</v>
      </c>
    </row>
    <row r="44" ht="22.5" customHeight="1" outlineLevel="1">
      <c r="A44" s="17"/>
      <c r="B44" s="56" t="s">
        <v>103</v>
      </c>
      <c r="C44" s="56"/>
      <c r="D44" s="45">
        <f>D42*D43</f>
        <v>2500</v>
      </c>
      <c r="E44" s="45">
        <f t="shared" ref="E44:U44" si="36">E43*E42</f>
        <v>3000</v>
      </c>
      <c r="F44" s="45">
        <f t="shared" si="36"/>
        <v>3500</v>
      </c>
      <c r="G44" s="45">
        <f t="shared" si="36"/>
        <v>4000</v>
      </c>
      <c r="H44" s="45">
        <f t="shared" si="36"/>
        <v>2500</v>
      </c>
      <c r="I44" s="45">
        <f t="shared" si="36"/>
        <v>2500</v>
      </c>
      <c r="J44" s="45">
        <f t="shared" si="36"/>
        <v>2500</v>
      </c>
      <c r="K44" s="45">
        <f t="shared" si="36"/>
        <v>2500</v>
      </c>
      <c r="L44" s="45">
        <f t="shared" si="36"/>
        <v>2500</v>
      </c>
      <c r="M44" s="45">
        <f t="shared" si="36"/>
        <v>2500</v>
      </c>
      <c r="N44" s="45">
        <f t="shared" si="36"/>
        <v>3000</v>
      </c>
      <c r="O44" s="45">
        <f t="shared" si="36"/>
        <v>3500</v>
      </c>
      <c r="P44" s="45">
        <f t="shared" si="36"/>
        <v>4000</v>
      </c>
      <c r="Q44" s="45">
        <f t="shared" si="36"/>
        <v>4500</v>
      </c>
      <c r="R44" s="45">
        <f t="shared" si="36"/>
        <v>5000</v>
      </c>
      <c r="S44" s="45">
        <f t="shared" si="36"/>
        <v>5500</v>
      </c>
      <c r="T44" s="45">
        <f t="shared" si="36"/>
        <v>6000</v>
      </c>
      <c r="U44" s="45">
        <f t="shared" si="36"/>
        <v>6500</v>
      </c>
    </row>
    <row r="45" ht="22.5" customHeight="1" outlineLevel="1">
      <c r="A45" s="17"/>
      <c r="B45" s="56" t="s">
        <v>9</v>
      </c>
      <c r="C45" s="56"/>
      <c r="D45" s="58">
        <f t="shared" ref="D45:U45" si="37">IFERROR(D44/D15,0)</f>
        <v>0.1111111111</v>
      </c>
      <c r="E45" s="58">
        <f t="shared" si="37"/>
        <v>0.1111111111</v>
      </c>
      <c r="F45" s="58">
        <f t="shared" si="37"/>
        <v>0.1111111111</v>
      </c>
      <c r="G45" s="58">
        <f t="shared" si="37"/>
        <v>0.1111111111</v>
      </c>
      <c r="H45" s="58">
        <f t="shared" si="37"/>
        <v>0.1111111111</v>
      </c>
      <c r="I45" s="58">
        <f t="shared" si="37"/>
        <v>0.1111111111</v>
      </c>
      <c r="J45" s="58">
        <f t="shared" si="37"/>
        <v>0.1111111111</v>
      </c>
      <c r="K45" s="58">
        <f t="shared" si="37"/>
        <v>0.1111111111</v>
      </c>
      <c r="L45" s="58">
        <f t="shared" si="37"/>
        <v>0.1111111111</v>
      </c>
      <c r="M45" s="58">
        <f t="shared" si="37"/>
        <v>0.1111111111</v>
      </c>
      <c r="N45" s="58">
        <f t="shared" si="37"/>
        <v>0.1111111111</v>
      </c>
      <c r="O45" s="58">
        <f t="shared" si="37"/>
        <v>0.1111111111</v>
      </c>
      <c r="P45" s="58">
        <f t="shared" si="37"/>
        <v>0.1</v>
      </c>
      <c r="Q45" s="58">
        <f t="shared" si="37"/>
        <v>0.1</v>
      </c>
      <c r="R45" s="58">
        <f t="shared" si="37"/>
        <v>0.1</v>
      </c>
      <c r="S45" s="58">
        <f t="shared" si="37"/>
        <v>0.1</v>
      </c>
      <c r="T45" s="58">
        <f t="shared" si="37"/>
        <v>0.1</v>
      </c>
      <c r="U45" s="58">
        <f t="shared" si="37"/>
        <v>0.1</v>
      </c>
    </row>
    <row r="46" ht="22.5" customHeight="1" outlineLevel="1">
      <c r="A46" s="17"/>
      <c r="B46" s="56"/>
      <c r="C46" s="56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ht="22.5" customHeight="1" collapsed="1">
      <c r="A47" s="55" t="str">
        <f>'Prep Sheet'!A9</f>
        <v>Facebook Ads (monthly retainer)</v>
      </c>
      <c r="D47" s="45">
        <f t="shared" ref="D47:U47" si="38">D50</f>
        <v>3750</v>
      </c>
      <c r="E47" s="45">
        <f t="shared" si="38"/>
        <v>4500</v>
      </c>
      <c r="F47" s="45">
        <f t="shared" si="38"/>
        <v>5250</v>
      </c>
      <c r="G47" s="45">
        <f t="shared" si="38"/>
        <v>6000</v>
      </c>
      <c r="H47" s="45">
        <f t="shared" si="38"/>
        <v>3750</v>
      </c>
      <c r="I47" s="45">
        <f t="shared" si="38"/>
        <v>3750</v>
      </c>
      <c r="J47" s="45">
        <f t="shared" si="38"/>
        <v>3750</v>
      </c>
      <c r="K47" s="45">
        <f t="shared" si="38"/>
        <v>3750</v>
      </c>
      <c r="L47" s="45">
        <f t="shared" si="38"/>
        <v>3750</v>
      </c>
      <c r="M47" s="45">
        <f t="shared" si="38"/>
        <v>3750</v>
      </c>
      <c r="N47" s="45">
        <f t="shared" si="38"/>
        <v>4500</v>
      </c>
      <c r="O47" s="45">
        <f t="shared" si="38"/>
        <v>5250</v>
      </c>
      <c r="P47" s="45">
        <f t="shared" si="38"/>
        <v>6000</v>
      </c>
      <c r="Q47" s="45">
        <f t="shared" si="38"/>
        <v>6750</v>
      </c>
      <c r="R47" s="45">
        <f t="shared" si="38"/>
        <v>7500</v>
      </c>
      <c r="S47" s="45">
        <f t="shared" si="38"/>
        <v>8250</v>
      </c>
      <c r="T47" s="45">
        <f t="shared" si="38"/>
        <v>9000</v>
      </c>
      <c r="U47" s="45">
        <f t="shared" si="38"/>
        <v>9750</v>
      </c>
    </row>
    <row r="48" ht="22.5" hidden="1" customHeight="1" outlineLevel="1">
      <c r="A48" s="17"/>
      <c r="B48" s="56" t="s">
        <v>6</v>
      </c>
      <c r="C48" s="56"/>
      <c r="D48" s="8">
        <f>'Prep Sheet'!C9</f>
        <v>750</v>
      </c>
      <c r="E48" s="8">
        <f t="shared" ref="E48:U48" si="39">D48</f>
        <v>750</v>
      </c>
      <c r="F48" s="8">
        <f t="shared" si="39"/>
        <v>750</v>
      </c>
      <c r="G48" s="8">
        <f t="shared" si="39"/>
        <v>750</v>
      </c>
      <c r="H48" s="8">
        <f t="shared" si="39"/>
        <v>750</v>
      </c>
      <c r="I48" s="8">
        <f t="shared" si="39"/>
        <v>750</v>
      </c>
      <c r="J48" s="8">
        <f t="shared" si="39"/>
        <v>750</v>
      </c>
      <c r="K48" s="8">
        <f t="shared" si="39"/>
        <v>750</v>
      </c>
      <c r="L48" s="8">
        <f t="shared" si="39"/>
        <v>750</v>
      </c>
      <c r="M48" s="8">
        <f t="shared" si="39"/>
        <v>750</v>
      </c>
      <c r="N48" s="8">
        <f t="shared" si="39"/>
        <v>750</v>
      </c>
      <c r="O48" s="8">
        <f t="shared" si="39"/>
        <v>750</v>
      </c>
      <c r="P48" s="8">
        <f t="shared" si="39"/>
        <v>750</v>
      </c>
      <c r="Q48" s="8">
        <f t="shared" si="39"/>
        <v>750</v>
      </c>
      <c r="R48" s="8">
        <f t="shared" si="39"/>
        <v>750</v>
      </c>
      <c r="S48" s="8">
        <f t="shared" si="39"/>
        <v>750</v>
      </c>
      <c r="T48" s="8">
        <f t="shared" si="39"/>
        <v>750</v>
      </c>
      <c r="U48" s="8">
        <f t="shared" si="39"/>
        <v>750</v>
      </c>
    </row>
    <row r="49" ht="22.5" hidden="1" customHeight="1" outlineLevel="1">
      <c r="A49" s="17"/>
      <c r="B49" s="56" t="s">
        <v>100</v>
      </c>
      <c r="C49" s="56"/>
      <c r="D49" s="9">
        <f t="shared" ref="D49:U49" si="40">D19</f>
        <v>5</v>
      </c>
      <c r="E49" s="9">
        <f t="shared" si="40"/>
        <v>6</v>
      </c>
      <c r="F49" s="9">
        <f t="shared" si="40"/>
        <v>7</v>
      </c>
      <c r="G49" s="9">
        <f t="shared" si="40"/>
        <v>8</v>
      </c>
      <c r="H49" s="9">
        <f t="shared" si="40"/>
        <v>5</v>
      </c>
      <c r="I49" s="9">
        <f t="shared" si="40"/>
        <v>5</v>
      </c>
      <c r="J49" s="9">
        <f t="shared" si="40"/>
        <v>5</v>
      </c>
      <c r="K49" s="9">
        <f t="shared" si="40"/>
        <v>5</v>
      </c>
      <c r="L49" s="9">
        <f t="shared" si="40"/>
        <v>5</v>
      </c>
      <c r="M49" s="9">
        <f t="shared" si="40"/>
        <v>5</v>
      </c>
      <c r="N49" s="9">
        <f t="shared" si="40"/>
        <v>6</v>
      </c>
      <c r="O49" s="9">
        <f t="shared" si="40"/>
        <v>7</v>
      </c>
      <c r="P49" s="9">
        <f t="shared" si="40"/>
        <v>8</v>
      </c>
      <c r="Q49" s="9">
        <f t="shared" si="40"/>
        <v>9</v>
      </c>
      <c r="R49" s="9">
        <f t="shared" si="40"/>
        <v>10</v>
      </c>
      <c r="S49" s="9">
        <f t="shared" si="40"/>
        <v>11</v>
      </c>
      <c r="T49" s="9">
        <f t="shared" si="40"/>
        <v>12</v>
      </c>
      <c r="U49" s="9">
        <f t="shared" si="40"/>
        <v>13</v>
      </c>
    </row>
    <row r="50" ht="22.5" hidden="1" customHeight="1" outlineLevel="1">
      <c r="A50" s="17"/>
      <c r="B50" s="56" t="s">
        <v>103</v>
      </c>
      <c r="C50" s="56"/>
      <c r="D50" s="45">
        <f>D48*D49</f>
        <v>3750</v>
      </c>
      <c r="E50" s="45">
        <f t="shared" ref="E50:U50" si="41">E49*E48</f>
        <v>4500</v>
      </c>
      <c r="F50" s="45">
        <f t="shared" si="41"/>
        <v>5250</v>
      </c>
      <c r="G50" s="45">
        <f t="shared" si="41"/>
        <v>6000</v>
      </c>
      <c r="H50" s="45">
        <f t="shared" si="41"/>
        <v>3750</v>
      </c>
      <c r="I50" s="45">
        <f t="shared" si="41"/>
        <v>3750</v>
      </c>
      <c r="J50" s="45">
        <f t="shared" si="41"/>
        <v>3750</v>
      </c>
      <c r="K50" s="45">
        <f t="shared" si="41"/>
        <v>3750</v>
      </c>
      <c r="L50" s="45">
        <f t="shared" si="41"/>
        <v>3750</v>
      </c>
      <c r="M50" s="45">
        <f t="shared" si="41"/>
        <v>3750</v>
      </c>
      <c r="N50" s="45">
        <f t="shared" si="41"/>
        <v>4500</v>
      </c>
      <c r="O50" s="45">
        <f t="shared" si="41"/>
        <v>5250</v>
      </c>
      <c r="P50" s="45">
        <f t="shared" si="41"/>
        <v>6000</v>
      </c>
      <c r="Q50" s="45">
        <f t="shared" si="41"/>
        <v>6750</v>
      </c>
      <c r="R50" s="45">
        <f t="shared" si="41"/>
        <v>7500</v>
      </c>
      <c r="S50" s="45">
        <f t="shared" si="41"/>
        <v>8250</v>
      </c>
      <c r="T50" s="45">
        <f t="shared" si="41"/>
        <v>9000</v>
      </c>
      <c r="U50" s="45">
        <f t="shared" si="41"/>
        <v>9750</v>
      </c>
    </row>
    <row r="51" ht="22.5" hidden="1" customHeight="1" outlineLevel="1">
      <c r="A51" s="17"/>
      <c r="B51" s="56" t="s">
        <v>9</v>
      </c>
      <c r="C51" s="56"/>
      <c r="D51" s="58">
        <f t="shared" ref="D51:U51" si="42">IFERROR(D50/D20,0)</f>
        <v>0.1666666667</v>
      </c>
      <c r="E51" s="58">
        <f t="shared" si="42"/>
        <v>0.1666666667</v>
      </c>
      <c r="F51" s="58">
        <f t="shared" si="42"/>
        <v>0.1666666667</v>
      </c>
      <c r="G51" s="58">
        <f t="shared" si="42"/>
        <v>0.1666666667</v>
      </c>
      <c r="H51" s="58">
        <f t="shared" si="42"/>
        <v>0.1666666667</v>
      </c>
      <c r="I51" s="58">
        <f t="shared" si="42"/>
        <v>0.1666666667</v>
      </c>
      <c r="J51" s="58">
        <f t="shared" si="42"/>
        <v>0.1666666667</v>
      </c>
      <c r="K51" s="58">
        <f t="shared" si="42"/>
        <v>0.1666666667</v>
      </c>
      <c r="L51" s="58">
        <f t="shared" si="42"/>
        <v>0.1666666667</v>
      </c>
      <c r="M51" s="58">
        <f t="shared" si="42"/>
        <v>0.1666666667</v>
      </c>
      <c r="N51" s="58">
        <f t="shared" si="42"/>
        <v>0.1666666667</v>
      </c>
      <c r="O51" s="58">
        <f t="shared" si="42"/>
        <v>0.1666666667</v>
      </c>
      <c r="P51" s="58">
        <f t="shared" si="42"/>
        <v>0.15</v>
      </c>
      <c r="Q51" s="58">
        <f t="shared" si="42"/>
        <v>0.15</v>
      </c>
      <c r="R51" s="58">
        <f t="shared" si="42"/>
        <v>0.15</v>
      </c>
      <c r="S51" s="58">
        <f t="shared" si="42"/>
        <v>0.15</v>
      </c>
      <c r="T51" s="58">
        <f t="shared" si="42"/>
        <v>0.15</v>
      </c>
      <c r="U51" s="58">
        <f t="shared" si="42"/>
        <v>0.15</v>
      </c>
    </row>
    <row r="52" ht="22.5" hidden="1" customHeight="1" outlineLevel="1">
      <c r="A52" s="17"/>
      <c r="B52" s="56"/>
      <c r="C52" s="56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</row>
    <row r="53" ht="22.5" customHeight="1" collapsed="1">
      <c r="A53" s="55" t="str">
        <f>'Prep Sheet'!A10</f>
        <v/>
      </c>
      <c r="D53" s="45">
        <f t="shared" ref="D53:U53" si="43">D56</f>
        <v>0</v>
      </c>
      <c r="E53" s="45">
        <f t="shared" si="43"/>
        <v>0</v>
      </c>
      <c r="F53" s="45">
        <f t="shared" si="43"/>
        <v>0</v>
      </c>
      <c r="G53" s="45">
        <f t="shared" si="43"/>
        <v>0</v>
      </c>
      <c r="H53" s="45">
        <f t="shared" si="43"/>
        <v>0</v>
      </c>
      <c r="I53" s="45">
        <f t="shared" si="43"/>
        <v>0</v>
      </c>
      <c r="J53" s="45">
        <f t="shared" si="43"/>
        <v>0</v>
      </c>
      <c r="K53" s="45">
        <f t="shared" si="43"/>
        <v>0</v>
      </c>
      <c r="L53" s="45">
        <f t="shared" si="43"/>
        <v>0</v>
      </c>
      <c r="M53" s="45">
        <f t="shared" si="43"/>
        <v>0</v>
      </c>
      <c r="N53" s="45">
        <f t="shared" si="43"/>
        <v>0</v>
      </c>
      <c r="O53" s="45">
        <f t="shared" si="43"/>
        <v>0</v>
      </c>
      <c r="P53" s="45">
        <f t="shared" si="43"/>
        <v>0</v>
      </c>
      <c r="Q53" s="45">
        <f t="shared" si="43"/>
        <v>0</v>
      </c>
      <c r="R53" s="45">
        <f t="shared" si="43"/>
        <v>0</v>
      </c>
      <c r="S53" s="45">
        <f t="shared" si="43"/>
        <v>0</v>
      </c>
      <c r="T53" s="45">
        <f t="shared" si="43"/>
        <v>0</v>
      </c>
      <c r="U53" s="45">
        <f t="shared" si="43"/>
        <v>0</v>
      </c>
    </row>
    <row r="54" ht="22.5" hidden="1" customHeight="1" outlineLevel="1">
      <c r="A54" s="17"/>
      <c r="B54" s="56" t="s">
        <v>6</v>
      </c>
      <c r="C54" s="56"/>
      <c r="D54" s="8" t="str">
        <f>'Prep Sheet'!C10</f>
        <v/>
      </c>
      <c r="E54" s="8" t="str">
        <f t="shared" ref="E54:U54" si="44">D54</f>
        <v/>
      </c>
      <c r="F54" s="8" t="str">
        <f t="shared" si="44"/>
        <v/>
      </c>
      <c r="G54" s="8" t="str">
        <f t="shared" si="44"/>
        <v/>
      </c>
      <c r="H54" s="8" t="str">
        <f t="shared" si="44"/>
        <v/>
      </c>
      <c r="I54" s="8" t="str">
        <f t="shared" si="44"/>
        <v/>
      </c>
      <c r="J54" s="8" t="str">
        <f t="shared" si="44"/>
        <v/>
      </c>
      <c r="K54" s="8" t="str">
        <f t="shared" si="44"/>
        <v/>
      </c>
      <c r="L54" s="8" t="str">
        <f t="shared" si="44"/>
        <v/>
      </c>
      <c r="M54" s="8" t="str">
        <f t="shared" si="44"/>
        <v/>
      </c>
      <c r="N54" s="8" t="str">
        <f t="shared" si="44"/>
        <v/>
      </c>
      <c r="O54" s="8" t="str">
        <f t="shared" si="44"/>
        <v/>
      </c>
      <c r="P54" s="8" t="str">
        <f t="shared" si="44"/>
        <v/>
      </c>
      <c r="Q54" s="8" t="str">
        <f t="shared" si="44"/>
        <v/>
      </c>
      <c r="R54" s="8" t="str">
        <f t="shared" si="44"/>
        <v/>
      </c>
      <c r="S54" s="8" t="str">
        <f t="shared" si="44"/>
        <v/>
      </c>
      <c r="T54" s="8" t="str">
        <f t="shared" si="44"/>
        <v/>
      </c>
      <c r="U54" s="8" t="str">
        <f t="shared" si="44"/>
        <v/>
      </c>
    </row>
    <row r="55" ht="22.5" hidden="1" customHeight="1" outlineLevel="1">
      <c r="A55" s="17"/>
      <c r="B55" s="56" t="s">
        <v>100</v>
      </c>
      <c r="C55" s="56"/>
      <c r="D55" s="9" t="str">
        <f>D24</f>
        <v/>
      </c>
      <c r="E55" s="9" t="str">
        <f t="shared" ref="E55:U55" si="45">D55</f>
        <v/>
      </c>
      <c r="F55" s="9" t="str">
        <f t="shared" si="45"/>
        <v/>
      </c>
      <c r="G55" s="9" t="str">
        <f t="shared" si="45"/>
        <v/>
      </c>
      <c r="H55" s="9" t="str">
        <f t="shared" si="45"/>
        <v/>
      </c>
      <c r="I55" s="9" t="str">
        <f t="shared" si="45"/>
        <v/>
      </c>
      <c r="J55" s="9" t="str">
        <f t="shared" si="45"/>
        <v/>
      </c>
      <c r="K55" s="9" t="str">
        <f t="shared" si="45"/>
        <v/>
      </c>
      <c r="L55" s="9" t="str">
        <f t="shared" si="45"/>
        <v/>
      </c>
      <c r="M55" s="9" t="str">
        <f t="shared" si="45"/>
        <v/>
      </c>
      <c r="N55" s="9" t="str">
        <f t="shared" si="45"/>
        <v/>
      </c>
      <c r="O55" s="9" t="str">
        <f t="shared" si="45"/>
        <v/>
      </c>
      <c r="P55" s="9" t="str">
        <f t="shared" si="45"/>
        <v/>
      </c>
      <c r="Q55" s="9" t="str">
        <f t="shared" si="45"/>
        <v/>
      </c>
      <c r="R55" s="9" t="str">
        <f t="shared" si="45"/>
        <v/>
      </c>
      <c r="S55" s="9" t="str">
        <f t="shared" si="45"/>
        <v/>
      </c>
      <c r="T55" s="9" t="str">
        <f t="shared" si="45"/>
        <v/>
      </c>
      <c r="U55" s="9" t="str">
        <f t="shared" si="45"/>
        <v/>
      </c>
    </row>
    <row r="56" ht="22.5" hidden="1" customHeight="1" outlineLevel="1">
      <c r="A56" s="17"/>
      <c r="B56" s="56" t="s">
        <v>103</v>
      </c>
      <c r="C56" s="56"/>
      <c r="D56" s="45">
        <f>D54*D55</f>
        <v>0</v>
      </c>
      <c r="E56" s="45">
        <f t="shared" ref="E56:U56" si="46">E55*E54</f>
        <v>0</v>
      </c>
      <c r="F56" s="45">
        <f t="shared" si="46"/>
        <v>0</v>
      </c>
      <c r="G56" s="45">
        <f t="shared" si="46"/>
        <v>0</v>
      </c>
      <c r="H56" s="45">
        <f t="shared" si="46"/>
        <v>0</v>
      </c>
      <c r="I56" s="45">
        <f t="shared" si="46"/>
        <v>0</v>
      </c>
      <c r="J56" s="45">
        <f t="shared" si="46"/>
        <v>0</v>
      </c>
      <c r="K56" s="45">
        <f t="shared" si="46"/>
        <v>0</v>
      </c>
      <c r="L56" s="45">
        <f t="shared" si="46"/>
        <v>0</v>
      </c>
      <c r="M56" s="45">
        <f t="shared" si="46"/>
        <v>0</v>
      </c>
      <c r="N56" s="45">
        <f t="shared" si="46"/>
        <v>0</v>
      </c>
      <c r="O56" s="45">
        <f t="shared" si="46"/>
        <v>0</v>
      </c>
      <c r="P56" s="45">
        <f t="shared" si="46"/>
        <v>0</v>
      </c>
      <c r="Q56" s="45">
        <f t="shared" si="46"/>
        <v>0</v>
      </c>
      <c r="R56" s="45">
        <f t="shared" si="46"/>
        <v>0</v>
      </c>
      <c r="S56" s="45">
        <f t="shared" si="46"/>
        <v>0</v>
      </c>
      <c r="T56" s="45">
        <f t="shared" si="46"/>
        <v>0</v>
      </c>
      <c r="U56" s="45">
        <f t="shared" si="46"/>
        <v>0</v>
      </c>
    </row>
    <row r="57" ht="22.5" hidden="1" customHeight="1" outlineLevel="1">
      <c r="A57" s="17"/>
      <c r="B57" s="56" t="s">
        <v>9</v>
      </c>
      <c r="C57" s="56"/>
      <c r="D57" s="58">
        <f t="shared" ref="D57:U57" si="47">IFERROR(D56/D25,0)</f>
        <v>0</v>
      </c>
      <c r="E57" s="58">
        <f t="shared" si="47"/>
        <v>0</v>
      </c>
      <c r="F57" s="58">
        <f t="shared" si="47"/>
        <v>0</v>
      </c>
      <c r="G57" s="58">
        <f t="shared" si="47"/>
        <v>0</v>
      </c>
      <c r="H57" s="58">
        <f t="shared" si="47"/>
        <v>0</v>
      </c>
      <c r="I57" s="58">
        <f t="shared" si="47"/>
        <v>0</v>
      </c>
      <c r="J57" s="58">
        <f t="shared" si="47"/>
        <v>0</v>
      </c>
      <c r="K57" s="58">
        <f t="shared" si="47"/>
        <v>0</v>
      </c>
      <c r="L57" s="58">
        <f t="shared" si="47"/>
        <v>0</v>
      </c>
      <c r="M57" s="58">
        <f t="shared" si="47"/>
        <v>0</v>
      </c>
      <c r="N57" s="58">
        <f t="shared" si="47"/>
        <v>0</v>
      </c>
      <c r="O57" s="58">
        <f t="shared" si="47"/>
        <v>0</v>
      </c>
      <c r="P57" s="58">
        <f t="shared" si="47"/>
        <v>0</v>
      </c>
      <c r="Q57" s="58">
        <f t="shared" si="47"/>
        <v>0</v>
      </c>
      <c r="R57" s="58">
        <f t="shared" si="47"/>
        <v>0</v>
      </c>
      <c r="S57" s="58">
        <f t="shared" si="47"/>
        <v>0</v>
      </c>
      <c r="T57" s="58">
        <f t="shared" si="47"/>
        <v>0</v>
      </c>
      <c r="U57" s="58">
        <f t="shared" si="47"/>
        <v>0</v>
      </c>
    </row>
    <row r="58" ht="22.5" hidden="1" customHeight="1" outlineLevel="1">
      <c r="A58" s="17"/>
      <c r="B58" s="56"/>
      <c r="C58" s="56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</row>
    <row r="59" ht="22.5" customHeight="1" collapsed="1">
      <c r="A59" s="55" t="str">
        <f>'Prep Sheet'!A11</f>
        <v/>
      </c>
      <c r="D59" s="45">
        <f t="shared" ref="D59:U59" si="48">D62</f>
        <v>0</v>
      </c>
      <c r="E59" s="45">
        <f t="shared" si="48"/>
        <v>0</v>
      </c>
      <c r="F59" s="45">
        <f t="shared" si="48"/>
        <v>0</v>
      </c>
      <c r="G59" s="45">
        <f t="shared" si="48"/>
        <v>0</v>
      </c>
      <c r="H59" s="45">
        <f t="shared" si="48"/>
        <v>0</v>
      </c>
      <c r="I59" s="45">
        <f t="shared" si="48"/>
        <v>0</v>
      </c>
      <c r="J59" s="45">
        <f t="shared" si="48"/>
        <v>0</v>
      </c>
      <c r="K59" s="45">
        <f t="shared" si="48"/>
        <v>0</v>
      </c>
      <c r="L59" s="45">
        <f t="shared" si="48"/>
        <v>0</v>
      </c>
      <c r="M59" s="45">
        <f t="shared" si="48"/>
        <v>0</v>
      </c>
      <c r="N59" s="45">
        <f t="shared" si="48"/>
        <v>0</v>
      </c>
      <c r="O59" s="45">
        <f t="shared" si="48"/>
        <v>0</v>
      </c>
      <c r="P59" s="45">
        <f t="shared" si="48"/>
        <v>0</v>
      </c>
      <c r="Q59" s="45">
        <f t="shared" si="48"/>
        <v>0</v>
      </c>
      <c r="R59" s="45">
        <f t="shared" si="48"/>
        <v>0</v>
      </c>
      <c r="S59" s="45">
        <f t="shared" si="48"/>
        <v>0</v>
      </c>
      <c r="T59" s="45">
        <f t="shared" si="48"/>
        <v>0</v>
      </c>
      <c r="U59" s="45">
        <f t="shared" si="48"/>
        <v>0</v>
      </c>
    </row>
    <row r="60" ht="22.5" hidden="1" customHeight="1" outlineLevel="1">
      <c r="A60" s="17"/>
      <c r="B60" s="56" t="s">
        <v>6</v>
      </c>
      <c r="C60" s="56"/>
      <c r="D60" s="59" t="str">
        <f>'Prep Sheet'!C11</f>
        <v/>
      </c>
      <c r="E60" s="59" t="str">
        <f t="shared" ref="E60:U60" si="49">D60</f>
        <v/>
      </c>
      <c r="F60" s="59" t="str">
        <f t="shared" si="49"/>
        <v/>
      </c>
      <c r="G60" s="59" t="str">
        <f t="shared" si="49"/>
        <v/>
      </c>
      <c r="H60" s="59" t="str">
        <f t="shared" si="49"/>
        <v/>
      </c>
      <c r="I60" s="59" t="str">
        <f t="shared" si="49"/>
        <v/>
      </c>
      <c r="J60" s="59" t="str">
        <f t="shared" si="49"/>
        <v/>
      </c>
      <c r="K60" s="59" t="str">
        <f t="shared" si="49"/>
        <v/>
      </c>
      <c r="L60" s="59" t="str">
        <f t="shared" si="49"/>
        <v/>
      </c>
      <c r="M60" s="59" t="str">
        <f t="shared" si="49"/>
        <v/>
      </c>
      <c r="N60" s="59" t="str">
        <f t="shared" si="49"/>
        <v/>
      </c>
      <c r="O60" s="59" t="str">
        <f t="shared" si="49"/>
        <v/>
      </c>
      <c r="P60" s="59" t="str">
        <f t="shared" si="49"/>
        <v/>
      </c>
      <c r="Q60" s="59" t="str">
        <f t="shared" si="49"/>
        <v/>
      </c>
      <c r="R60" s="59" t="str">
        <f t="shared" si="49"/>
        <v/>
      </c>
      <c r="S60" s="59" t="str">
        <f t="shared" si="49"/>
        <v/>
      </c>
      <c r="T60" s="59" t="str">
        <f t="shared" si="49"/>
        <v/>
      </c>
      <c r="U60" s="59" t="str">
        <f t="shared" si="49"/>
        <v/>
      </c>
    </row>
    <row r="61" ht="22.5" hidden="1" customHeight="1" outlineLevel="1">
      <c r="A61" s="17"/>
      <c r="B61" s="56" t="s">
        <v>100</v>
      </c>
      <c r="C61" s="56"/>
      <c r="D61" s="60" t="str">
        <f>D29</f>
        <v/>
      </c>
      <c r="E61" s="60" t="str">
        <f t="shared" ref="E61:U61" si="50">D61</f>
        <v/>
      </c>
      <c r="F61" s="60" t="str">
        <f t="shared" si="50"/>
        <v/>
      </c>
      <c r="G61" s="60" t="str">
        <f t="shared" si="50"/>
        <v/>
      </c>
      <c r="H61" s="60" t="str">
        <f t="shared" si="50"/>
        <v/>
      </c>
      <c r="I61" s="60" t="str">
        <f t="shared" si="50"/>
        <v/>
      </c>
      <c r="J61" s="60" t="str">
        <f t="shared" si="50"/>
        <v/>
      </c>
      <c r="K61" s="60" t="str">
        <f t="shared" si="50"/>
        <v/>
      </c>
      <c r="L61" s="60" t="str">
        <f t="shared" si="50"/>
        <v/>
      </c>
      <c r="M61" s="60" t="str">
        <f t="shared" si="50"/>
        <v/>
      </c>
      <c r="N61" s="60" t="str">
        <f t="shared" si="50"/>
        <v/>
      </c>
      <c r="O61" s="60" t="str">
        <f t="shared" si="50"/>
        <v/>
      </c>
      <c r="P61" s="60" t="str">
        <f t="shared" si="50"/>
        <v/>
      </c>
      <c r="Q61" s="60" t="str">
        <f t="shared" si="50"/>
        <v/>
      </c>
      <c r="R61" s="60" t="str">
        <f t="shared" si="50"/>
        <v/>
      </c>
      <c r="S61" s="60" t="str">
        <f t="shared" si="50"/>
        <v/>
      </c>
      <c r="T61" s="60" t="str">
        <f t="shared" si="50"/>
        <v/>
      </c>
      <c r="U61" s="60" t="str">
        <f t="shared" si="50"/>
        <v/>
      </c>
    </row>
    <row r="62" ht="22.5" hidden="1" customHeight="1" outlineLevel="1">
      <c r="A62" s="17"/>
      <c r="B62" s="56" t="s">
        <v>103</v>
      </c>
      <c r="C62" s="56"/>
      <c r="D62" s="56">
        <f>D60*D61</f>
        <v>0</v>
      </c>
      <c r="E62" s="56">
        <f t="shared" ref="E62:U62" si="51">E61*E60</f>
        <v>0</v>
      </c>
      <c r="F62" s="56">
        <f t="shared" si="51"/>
        <v>0</v>
      </c>
      <c r="G62" s="56">
        <f t="shared" si="51"/>
        <v>0</v>
      </c>
      <c r="H62" s="56">
        <f t="shared" si="51"/>
        <v>0</v>
      </c>
      <c r="I62" s="56">
        <f t="shared" si="51"/>
        <v>0</v>
      </c>
      <c r="J62" s="56">
        <f t="shared" si="51"/>
        <v>0</v>
      </c>
      <c r="K62" s="56">
        <f t="shared" si="51"/>
        <v>0</v>
      </c>
      <c r="L62" s="56">
        <f t="shared" si="51"/>
        <v>0</v>
      </c>
      <c r="M62" s="56">
        <f t="shared" si="51"/>
        <v>0</v>
      </c>
      <c r="N62" s="56">
        <f t="shared" si="51"/>
        <v>0</v>
      </c>
      <c r="O62" s="56">
        <f t="shared" si="51"/>
        <v>0</v>
      </c>
      <c r="P62" s="56">
        <f t="shared" si="51"/>
        <v>0</v>
      </c>
      <c r="Q62" s="56">
        <f t="shared" si="51"/>
        <v>0</v>
      </c>
      <c r="R62" s="56">
        <f t="shared" si="51"/>
        <v>0</v>
      </c>
      <c r="S62" s="56">
        <f t="shared" si="51"/>
        <v>0</v>
      </c>
      <c r="T62" s="56">
        <f t="shared" si="51"/>
        <v>0</v>
      </c>
      <c r="U62" s="56">
        <f t="shared" si="51"/>
        <v>0</v>
      </c>
    </row>
    <row r="63" ht="22.5" hidden="1" customHeight="1" outlineLevel="1">
      <c r="A63" s="17"/>
      <c r="B63" s="56" t="s">
        <v>9</v>
      </c>
      <c r="C63" s="56"/>
      <c r="D63" s="61">
        <f t="shared" ref="D63:U63" si="52">IFERROR(D62/D30,0)</f>
        <v>0</v>
      </c>
      <c r="E63" s="61">
        <f t="shared" si="52"/>
        <v>0</v>
      </c>
      <c r="F63" s="61">
        <f t="shared" si="52"/>
        <v>0</v>
      </c>
      <c r="G63" s="61">
        <f t="shared" si="52"/>
        <v>0</v>
      </c>
      <c r="H63" s="61">
        <f t="shared" si="52"/>
        <v>0</v>
      </c>
      <c r="I63" s="61">
        <f t="shared" si="52"/>
        <v>0</v>
      </c>
      <c r="J63" s="61">
        <f t="shared" si="52"/>
        <v>0</v>
      </c>
      <c r="K63" s="61">
        <f t="shared" si="52"/>
        <v>0</v>
      </c>
      <c r="L63" s="61">
        <f t="shared" si="52"/>
        <v>0</v>
      </c>
      <c r="M63" s="61">
        <f t="shared" si="52"/>
        <v>0</v>
      </c>
      <c r="N63" s="61">
        <f t="shared" si="52"/>
        <v>0</v>
      </c>
      <c r="O63" s="61">
        <f t="shared" si="52"/>
        <v>0</v>
      </c>
      <c r="P63" s="61">
        <f t="shared" si="52"/>
        <v>0</v>
      </c>
      <c r="Q63" s="61">
        <f t="shared" si="52"/>
        <v>0</v>
      </c>
      <c r="R63" s="61">
        <f t="shared" si="52"/>
        <v>0</v>
      </c>
      <c r="S63" s="61">
        <f t="shared" si="52"/>
        <v>0</v>
      </c>
      <c r="T63" s="61">
        <f t="shared" si="52"/>
        <v>0</v>
      </c>
      <c r="U63" s="61">
        <f t="shared" si="52"/>
        <v>0</v>
      </c>
    </row>
    <row r="64" ht="22.5" hidden="1" customHeight="1" outlineLevel="1">
      <c r="A64" s="17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</row>
    <row r="65" ht="22.5" customHeight="1">
      <c r="A65" s="52" t="s">
        <v>104</v>
      </c>
      <c r="B65" s="33"/>
      <c r="C65" s="20"/>
      <c r="D65" s="62">
        <f t="shared" ref="D65:U65" si="53">D38+D44+D50+D56+D62</f>
        <v>9250</v>
      </c>
      <c r="E65" s="62">
        <f t="shared" si="53"/>
        <v>11000</v>
      </c>
      <c r="F65" s="62">
        <f t="shared" si="53"/>
        <v>12750</v>
      </c>
      <c r="G65" s="62">
        <f t="shared" si="53"/>
        <v>14500</v>
      </c>
      <c r="H65" s="62">
        <f t="shared" si="53"/>
        <v>8250</v>
      </c>
      <c r="I65" s="62">
        <f t="shared" si="53"/>
        <v>8250</v>
      </c>
      <c r="J65" s="62">
        <f t="shared" si="53"/>
        <v>8250</v>
      </c>
      <c r="K65" s="62">
        <f t="shared" si="53"/>
        <v>8250</v>
      </c>
      <c r="L65" s="62">
        <f t="shared" si="53"/>
        <v>9250</v>
      </c>
      <c r="M65" s="62">
        <f t="shared" si="53"/>
        <v>10250</v>
      </c>
      <c r="N65" s="62">
        <f t="shared" si="53"/>
        <v>12000</v>
      </c>
      <c r="O65" s="62">
        <f t="shared" si="53"/>
        <v>13750</v>
      </c>
      <c r="P65" s="62">
        <f t="shared" si="53"/>
        <v>15500</v>
      </c>
      <c r="Q65" s="62">
        <f t="shared" si="53"/>
        <v>17250</v>
      </c>
      <c r="R65" s="62">
        <f t="shared" si="53"/>
        <v>19000</v>
      </c>
      <c r="S65" s="62">
        <f t="shared" si="53"/>
        <v>20750</v>
      </c>
      <c r="T65" s="62">
        <f t="shared" si="53"/>
        <v>22500</v>
      </c>
      <c r="U65" s="62">
        <f t="shared" si="53"/>
        <v>24250</v>
      </c>
    </row>
    <row r="66" ht="22.5" customHeight="1">
      <c r="A66" s="63" t="s">
        <v>105</v>
      </c>
      <c r="B66" s="64"/>
      <c r="C66" s="65"/>
      <c r="D66" s="66">
        <f t="shared" ref="D66:U66" si="54">D65/D32</f>
        <v>0.1141975309</v>
      </c>
      <c r="E66" s="66">
        <f t="shared" si="54"/>
        <v>0.1145833333</v>
      </c>
      <c r="F66" s="66">
        <f t="shared" si="54"/>
        <v>0.1148648649</v>
      </c>
      <c r="G66" s="66">
        <f t="shared" si="54"/>
        <v>0.1150793651</v>
      </c>
      <c r="H66" s="66">
        <f t="shared" si="54"/>
        <v>0.1195652174</v>
      </c>
      <c r="I66" s="66">
        <f t="shared" si="54"/>
        <v>0.1195652174</v>
      </c>
      <c r="J66" s="66">
        <f t="shared" si="54"/>
        <v>0.1195652174</v>
      </c>
      <c r="K66" s="66">
        <f t="shared" si="54"/>
        <v>0.1195652174</v>
      </c>
      <c r="L66" s="66">
        <f t="shared" si="54"/>
        <v>0.1141975309</v>
      </c>
      <c r="M66" s="66">
        <f t="shared" si="54"/>
        <v>0.1102150538</v>
      </c>
      <c r="N66" s="66">
        <f t="shared" si="54"/>
        <v>0.1111111111</v>
      </c>
      <c r="O66" s="66">
        <f t="shared" si="54"/>
        <v>0.1117886179</v>
      </c>
      <c r="P66" s="66">
        <f t="shared" si="54"/>
        <v>0.09538461538</v>
      </c>
      <c r="Q66" s="66">
        <f t="shared" si="54"/>
        <v>0.09583333333</v>
      </c>
      <c r="R66" s="66">
        <f t="shared" si="54"/>
        <v>0.09620253165</v>
      </c>
      <c r="S66" s="66">
        <f t="shared" si="54"/>
        <v>0.09651162791</v>
      </c>
      <c r="T66" s="66">
        <f t="shared" si="54"/>
        <v>0.09677419355</v>
      </c>
      <c r="U66" s="66">
        <f t="shared" si="54"/>
        <v>0.097</v>
      </c>
    </row>
    <row r="67" ht="22.5" customHeight="1">
      <c r="A67" s="67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1:U1"/>
    <mergeCell ref="A2:U2"/>
    <mergeCell ref="A3:U3"/>
    <mergeCell ref="A4:U4"/>
    <mergeCell ref="A5:U5"/>
    <mergeCell ref="A6:C6"/>
    <mergeCell ref="A7:C7"/>
    <mergeCell ref="A35:C35"/>
    <mergeCell ref="A41:C41"/>
    <mergeCell ref="A47:C47"/>
    <mergeCell ref="A53:C53"/>
    <mergeCell ref="A59:C59"/>
    <mergeCell ref="A65:C65"/>
    <mergeCell ref="A66:C66"/>
    <mergeCell ref="A67:U67"/>
    <mergeCell ref="A12:C12"/>
    <mergeCell ref="A17:C17"/>
    <mergeCell ref="A22:C22"/>
    <mergeCell ref="A27:C27"/>
    <mergeCell ref="A32:C32"/>
    <mergeCell ref="A33:U33"/>
    <mergeCell ref="A34:C3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29"/>
    <col customWidth="1" min="2" max="2" width="31.14"/>
    <col customWidth="1" min="3" max="3" width="14.86"/>
    <col customWidth="1" min="4" max="4" width="13.14"/>
    <col customWidth="1" min="5" max="5" width="5.14"/>
    <col customWidth="1" min="6" max="23" width="13.71"/>
  </cols>
  <sheetData>
    <row r="1" ht="22.5" customHeight="1">
      <c r="A1" s="39" t="s">
        <v>13</v>
      </c>
    </row>
    <row r="2" ht="22.5" customHeight="1">
      <c r="A2" s="29" t="s">
        <v>81</v>
      </c>
    </row>
    <row r="3" ht="22.5" customHeight="1">
      <c r="A3" s="29" t="s">
        <v>82</v>
      </c>
    </row>
    <row r="4" ht="22.5" customHeight="1">
      <c r="A4" s="68"/>
      <c r="B4" s="68"/>
      <c r="C4" s="68"/>
      <c r="D4" s="68"/>
      <c r="E4" s="68"/>
      <c r="F4" s="68"/>
      <c r="G4" s="68"/>
      <c r="H4" s="68"/>
      <c r="I4" s="68"/>
      <c r="J4" s="69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ht="22.5" customHeight="1">
      <c r="A5" s="70" t="s">
        <v>106</v>
      </c>
    </row>
    <row r="6" ht="22.5" customHeight="1">
      <c r="A6" s="71" t="s">
        <v>107</v>
      </c>
      <c r="B6" s="71" t="s">
        <v>15</v>
      </c>
      <c r="C6" s="71" t="s">
        <v>108</v>
      </c>
      <c r="D6" s="71" t="s">
        <v>109</v>
      </c>
      <c r="E6" s="71"/>
      <c r="F6" s="42" t="s">
        <v>20</v>
      </c>
      <c r="G6" s="42" t="s">
        <v>83</v>
      </c>
      <c r="H6" s="42" t="s">
        <v>84</v>
      </c>
      <c r="I6" s="42" t="s">
        <v>85</v>
      </c>
      <c r="J6" s="43" t="s">
        <v>86</v>
      </c>
      <c r="K6" s="43" t="s">
        <v>87</v>
      </c>
      <c r="L6" s="43" t="s">
        <v>88</v>
      </c>
      <c r="M6" s="43" t="s">
        <v>89</v>
      </c>
      <c r="N6" s="43" t="s">
        <v>90</v>
      </c>
      <c r="O6" s="43" t="s">
        <v>91</v>
      </c>
      <c r="P6" s="42" t="s">
        <v>92</v>
      </c>
      <c r="Q6" s="42" t="s">
        <v>93</v>
      </c>
      <c r="R6" s="42" t="s">
        <v>94</v>
      </c>
      <c r="S6" s="42" t="s">
        <v>95</v>
      </c>
      <c r="T6" s="42" t="s">
        <v>96</v>
      </c>
      <c r="U6" s="42" t="s">
        <v>97</v>
      </c>
      <c r="V6" s="42" t="s">
        <v>98</v>
      </c>
      <c r="W6" s="42" t="s">
        <v>99</v>
      </c>
    </row>
    <row r="7" ht="22.5" customHeight="1">
      <c r="A7" s="46" t="str">
        <f>'Prep Sheet'!A14</f>
        <v>Jim Halpert</v>
      </c>
      <c r="B7" s="46" t="str">
        <f>'Prep Sheet'!B14</f>
        <v>COO</v>
      </c>
      <c r="C7" s="45">
        <f>'Prep Sheet'!C14/12</f>
        <v>7500</v>
      </c>
      <c r="D7" s="7" t="str">
        <f>'Prep Sheet'!D14</f>
        <v>Month 1</v>
      </c>
      <c r="E7" s="72"/>
      <c r="F7" s="73">
        <f t="shared" ref="F7:W7" si="1">if(E7=0,if($D7=F$6,$C7,0),$C7)</f>
        <v>7500</v>
      </c>
      <c r="G7" s="73">
        <f t="shared" si="1"/>
        <v>7500</v>
      </c>
      <c r="H7" s="73">
        <f t="shared" si="1"/>
        <v>7500</v>
      </c>
      <c r="I7" s="73">
        <f t="shared" si="1"/>
        <v>7500</v>
      </c>
      <c r="J7" s="73">
        <f t="shared" si="1"/>
        <v>7500</v>
      </c>
      <c r="K7" s="73">
        <f t="shared" si="1"/>
        <v>7500</v>
      </c>
      <c r="L7" s="73">
        <f t="shared" si="1"/>
        <v>7500</v>
      </c>
      <c r="M7" s="73">
        <f t="shared" si="1"/>
        <v>7500</v>
      </c>
      <c r="N7" s="73">
        <f t="shared" si="1"/>
        <v>7500</v>
      </c>
      <c r="O7" s="73">
        <f t="shared" si="1"/>
        <v>7500</v>
      </c>
      <c r="P7" s="73">
        <f t="shared" si="1"/>
        <v>7500</v>
      </c>
      <c r="Q7" s="73">
        <f t="shared" si="1"/>
        <v>7500</v>
      </c>
      <c r="R7" s="73">
        <f t="shared" si="1"/>
        <v>7500</v>
      </c>
      <c r="S7" s="73">
        <f t="shared" si="1"/>
        <v>7500</v>
      </c>
      <c r="T7" s="73">
        <f t="shared" si="1"/>
        <v>7500</v>
      </c>
      <c r="U7" s="73">
        <f t="shared" si="1"/>
        <v>7500</v>
      </c>
      <c r="V7" s="73">
        <f t="shared" si="1"/>
        <v>7500</v>
      </c>
      <c r="W7" s="73">
        <f t="shared" si="1"/>
        <v>7500</v>
      </c>
    </row>
    <row r="8" ht="22.5" customHeight="1">
      <c r="A8" s="46" t="str">
        <f>'Prep Sheet'!A15</f>
        <v>Michael Scott</v>
      </c>
      <c r="B8" s="46" t="str">
        <f>'Prep Sheet'!B15</f>
        <v>CEO</v>
      </c>
      <c r="C8" s="45">
        <f>'Prep Sheet'!C15/12</f>
        <v>8333.333333</v>
      </c>
      <c r="D8" s="7" t="str">
        <f>'Prep Sheet'!D15</f>
        <v>Month 1</v>
      </c>
      <c r="E8" s="72"/>
      <c r="F8" s="73">
        <f t="shared" ref="F8:W8" si="2">if(E8=0,if($D8=F$6,$C8,0),$C8)</f>
        <v>8333.333333</v>
      </c>
      <c r="G8" s="73">
        <f t="shared" si="2"/>
        <v>8333.333333</v>
      </c>
      <c r="H8" s="73">
        <f t="shared" si="2"/>
        <v>8333.333333</v>
      </c>
      <c r="I8" s="73">
        <f t="shared" si="2"/>
        <v>8333.333333</v>
      </c>
      <c r="J8" s="73">
        <f t="shared" si="2"/>
        <v>8333.333333</v>
      </c>
      <c r="K8" s="73">
        <f t="shared" si="2"/>
        <v>8333.333333</v>
      </c>
      <c r="L8" s="73">
        <f t="shared" si="2"/>
        <v>8333.333333</v>
      </c>
      <c r="M8" s="73">
        <f t="shared" si="2"/>
        <v>8333.333333</v>
      </c>
      <c r="N8" s="73">
        <f t="shared" si="2"/>
        <v>8333.333333</v>
      </c>
      <c r="O8" s="73">
        <f t="shared" si="2"/>
        <v>8333.333333</v>
      </c>
      <c r="P8" s="73">
        <f t="shared" si="2"/>
        <v>8333.333333</v>
      </c>
      <c r="Q8" s="73">
        <f t="shared" si="2"/>
        <v>8333.333333</v>
      </c>
      <c r="R8" s="73">
        <f t="shared" si="2"/>
        <v>8333.333333</v>
      </c>
      <c r="S8" s="73">
        <f t="shared" si="2"/>
        <v>8333.333333</v>
      </c>
      <c r="T8" s="73">
        <f t="shared" si="2"/>
        <v>8333.333333</v>
      </c>
      <c r="U8" s="73">
        <f t="shared" si="2"/>
        <v>8333.333333</v>
      </c>
      <c r="V8" s="73">
        <f t="shared" si="2"/>
        <v>8333.333333</v>
      </c>
      <c r="W8" s="73">
        <f t="shared" si="2"/>
        <v>8333.333333</v>
      </c>
    </row>
    <row r="9" ht="22.5" customHeight="1">
      <c r="A9" s="46" t="str">
        <f>'Prep Sheet'!A16</f>
        <v>Dwight Shrute (25)</v>
      </c>
      <c r="B9" s="46" t="str">
        <f>'Prep Sheet'!B16</f>
        <v>Developer/ Designer</v>
      </c>
      <c r="C9" s="45">
        <f>'Prep Sheet'!C16/12</f>
        <v>5833.333333</v>
      </c>
      <c r="D9" s="7" t="str">
        <f>'Prep Sheet'!D16</f>
        <v>Month 1</v>
      </c>
      <c r="E9" s="72"/>
      <c r="F9" s="73">
        <f t="shared" ref="F9:W9" si="3">if(E9=0,if($D9=F$6,$C9,0),$C9)</f>
        <v>5833.333333</v>
      </c>
      <c r="G9" s="73">
        <f t="shared" si="3"/>
        <v>5833.333333</v>
      </c>
      <c r="H9" s="73">
        <f t="shared" si="3"/>
        <v>5833.333333</v>
      </c>
      <c r="I9" s="73">
        <f t="shared" si="3"/>
        <v>5833.333333</v>
      </c>
      <c r="J9" s="73">
        <f t="shared" si="3"/>
        <v>5833.333333</v>
      </c>
      <c r="K9" s="73">
        <f t="shared" si="3"/>
        <v>5833.333333</v>
      </c>
      <c r="L9" s="73">
        <f t="shared" si="3"/>
        <v>5833.333333</v>
      </c>
      <c r="M9" s="73">
        <f t="shared" si="3"/>
        <v>5833.333333</v>
      </c>
      <c r="N9" s="73">
        <f t="shared" si="3"/>
        <v>5833.333333</v>
      </c>
      <c r="O9" s="73">
        <f t="shared" si="3"/>
        <v>5833.333333</v>
      </c>
      <c r="P9" s="73">
        <f t="shared" si="3"/>
        <v>5833.333333</v>
      </c>
      <c r="Q9" s="73">
        <f t="shared" si="3"/>
        <v>5833.333333</v>
      </c>
      <c r="R9" s="73">
        <f t="shared" si="3"/>
        <v>5833.333333</v>
      </c>
      <c r="S9" s="73">
        <f t="shared" si="3"/>
        <v>5833.333333</v>
      </c>
      <c r="T9" s="73">
        <f t="shared" si="3"/>
        <v>5833.333333</v>
      </c>
      <c r="U9" s="73">
        <f t="shared" si="3"/>
        <v>5833.333333</v>
      </c>
      <c r="V9" s="73">
        <f t="shared" si="3"/>
        <v>5833.333333</v>
      </c>
      <c r="W9" s="73">
        <f t="shared" si="3"/>
        <v>5833.333333</v>
      </c>
    </row>
    <row r="10" ht="22.5" customHeight="1">
      <c r="A10" s="46" t="str">
        <f>'Prep Sheet'!A17</f>
        <v>Ryan Howard (25)</v>
      </c>
      <c r="B10" s="46" t="str">
        <f>'Prep Sheet'!B17</f>
        <v>Developer/ Designer</v>
      </c>
      <c r="C10" s="45">
        <f>'Prep Sheet'!C17/12</f>
        <v>5833.333333</v>
      </c>
      <c r="D10" s="7" t="str">
        <f>'Prep Sheet'!D17</f>
        <v>Month 1</v>
      </c>
      <c r="E10" s="72"/>
      <c r="F10" s="73">
        <f t="shared" ref="F10:W10" si="4">if(E10=0,if($D10=F$6,$C10,0),$C10)</f>
        <v>5833.333333</v>
      </c>
      <c r="G10" s="73">
        <f t="shared" si="4"/>
        <v>5833.333333</v>
      </c>
      <c r="H10" s="73">
        <f t="shared" si="4"/>
        <v>5833.333333</v>
      </c>
      <c r="I10" s="73">
        <f t="shared" si="4"/>
        <v>5833.333333</v>
      </c>
      <c r="J10" s="73">
        <f t="shared" si="4"/>
        <v>5833.333333</v>
      </c>
      <c r="K10" s="73">
        <f t="shared" si="4"/>
        <v>5833.333333</v>
      </c>
      <c r="L10" s="73">
        <f t="shared" si="4"/>
        <v>5833.333333</v>
      </c>
      <c r="M10" s="73">
        <f t="shared" si="4"/>
        <v>5833.333333</v>
      </c>
      <c r="N10" s="73">
        <f t="shared" si="4"/>
        <v>5833.333333</v>
      </c>
      <c r="O10" s="73">
        <f t="shared" si="4"/>
        <v>5833.333333</v>
      </c>
      <c r="P10" s="73">
        <f t="shared" si="4"/>
        <v>5833.333333</v>
      </c>
      <c r="Q10" s="73">
        <f t="shared" si="4"/>
        <v>5833.333333</v>
      </c>
      <c r="R10" s="73">
        <f t="shared" si="4"/>
        <v>5833.333333</v>
      </c>
      <c r="S10" s="73">
        <f t="shared" si="4"/>
        <v>5833.333333</v>
      </c>
      <c r="T10" s="73">
        <f t="shared" si="4"/>
        <v>5833.333333</v>
      </c>
      <c r="U10" s="73">
        <f t="shared" si="4"/>
        <v>5833.333333</v>
      </c>
      <c r="V10" s="73">
        <f t="shared" si="4"/>
        <v>5833.333333</v>
      </c>
      <c r="W10" s="73">
        <f t="shared" si="4"/>
        <v>5833.333333</v>
      </c>
    </row>
    <row r="11" ht="22.5" customHeight="1">
      <c r="A11" s="46" t="str">
        <f>'Prep Sheet'!A18</f>
        <v>Darryl Philbin (15)</v>
      </c>
      <c r="B11" s="46" t="str">
        <f>'Prep Sheet'!B18</f>
        <v>SEO/ FB ads Manager</v>
      </c>
      <c r="C11" s="45">
        <f>'Prep Sheet'!C18/12</f>
        <v>5833.333333</v>
      </c>
      <c r="D11" s="7" t="str">
        <f>'Prep Sheet'!D18</f>
        <v>Month 1</v>
      </c>
      <c r="E11" s="72"/>
      <c r="F11" s="73">
        <f t="shared" ref="F11:W11" si="5">if(E11=0,if($D11=F$6,$C11,0),$C11)</f>
        <v>5833.333333</v>
      </c>
      <c r="G11" s="73">
        <f t="shared" si="5"/>
        <v>5833.333333</v>
      </c>
      <c r="H11" s="73">
        <f t="shared" si="5"/>
        <v>5833.333333</v>
      </c>
      <c r="I11" s="73">
        <f t="shared" si="5"/>
        <v>5833.333333</v>
      </c>
      <c r="J11" s="73">
        <f t="shared" si="5"/>
        <v>5833.333333</v>
      </c>
      <c r="K11" s="73">
        <f t="shared" si="5"/>
        <v>5833.333333</v>
      </c>
      <c r="L11" s="73">
        <f t="shared" si="5"/>
        <v>5833.333333</v>
      </c>
      <c r="M11" s="73">
        <f t="shared" si="5"/>
        <v>5833.333333</v>
      </c>
      <c r="N11" s="73">
        <f t="shared" si="5"/>
        <v>5833.333333</v>
      </c>
      <c r="O11" s="73">
        <f t="shared" si="5"/>
        <v>5833.333333</v>
      </c>
      <c r="P11" s="73">
        <f t="shared" si="5"/>
        <v>5833.333333</v>
      </c>
      <c r="Q11" s="73">
        <f t="shared" si="5"/>
        <v>5833.333333</v>
      </c>
      <c r="R11" s="73">
        <f t="shared" si="5"/>
        <v>5833.333333</v>
      </c>
      <c r="S11" s="73">
        <f t="shared" si="5"/>
        <v>5833.333333</v>
      </c>
      <c r="T11" s="73">
        <f t="shared" si="5"/>
        <v>5833.333333</v>
      </c>
      <c r="U11" s="73">
        <f t="shared" si="5"/>
        <v>5833.333333</v>
      </c>
      <c r="V11" s="73">
        <f t="shared" si="5"/>
        <v>5833.333333</v>
      </c>
      <c r="W11" s="73">
        <f t="shared" si="5"/>
        <v>5833.333333</v>
      </c>
    </row>
    <row r="12" ht="22.5" customHeight="1">
      <c r="A12" s="46" t="str">
        <f>'Prep Sheet'!A19</f>
        <v>TBD (15)</v>
      </c>
      <c r="B12" s="46" t="str">
        <f>'Prep Sheet'!B19</f>
        <v>SEO/ FB ads Manager</v>
      </c>
      <c r="C12" s="45">
        <f>'Prep Sheet'!C19/12</f>
        <v>5000</v>
      </c>
      <c r="D12" s="7" t="s">
        <v>84</v>
      </c>
      <c r="E12" s="72"/>
      <c r="F12" s="73">
        <f t="shared" ref="F12:W12" si="6">if(E12=0,if($D12=F$6,$C12,0),$C12)</f>
        <v>0</v>
      </c>
      <c r="G12" s="73">
        <f t="shared" si="6"/>
        <v>0</v>
      </c>
      <c r="H12" s="73">
        <f t="shared" si="6"/>
        <v>5000</v>
      </c>
      <c r="I12" s="73">
        <f t="shared" si="6"/>
        <v>5000</v>
      </c>
      <c r="J12" s="73">
        <f t="shared" si="6"/>
        <v>5000</v>
      </c>
      <c r="K12" s="73">
        <f t="shared" si="6"/>
        <v>5000</v>
      </c>
      <c r="L12" s="73">
        <f t="shared" si="6"/>
        <v>5000</v>
      </c>
      <c r="M12" s="73">
        <f t="shared" si="6"/>
        <v>5000</v>
      </c>
      <c r="N12" s="73">
        <f t="shared" si="6"/>
        <v>5000</v>
      </c>
      <c r="O12" s="73">
        <f t="shared" si="6"/>
        <v>5000</v>
      </c>
      <c r="P12" s="73">
        <f t="shared" si="6"/>
        <v>5000</v>
      </c>
      <c r="Q12" s="73">
        <f t="shared" si="6"/>
        <v>5000</v>
      </c>
      <c r="R12" s="73">
        <f t="shared" si="6"/>
        <v>5000</v>
      </c>
      <c r="S12" s="73">
        <f t="shared" si="6"/>
        <v>5000</v>
      </c>
      <c r="T12" s="73">
        <f t="shared" si="6"/>
        <v>5000</v>
      </c>
      <c r="U12" s="73">
        <f t="shared" si="6"/>
        <v>5000</v>
      </c>
      <c r="V12" s="73">
        <f t="shared" si="6"/>
        <v>5000</v>
      </c>
      <c r="W12" s="73">
        <f t="shared" si="6"/>
        <v>5000</v>
      </c>
    </row>
    <row r="13" ht="22.5" customHeight="1">
      <c r="A13" s="46" t="str">
        <f>'Prep Sheet'!A20</f>
        <v>TBD (15)</v>
      </c>
      <c r="B13" s="46" t="str">
        <f>'Prep Sheet'!B20</f>
        <v>SEO/ FB ads Manager</v>
      </c>
      <c r="C13" s="45">
        <f>'Prep Sheet'!C20/12</f>
        <v>5000</v>
      </c>
      <c r="D13" s="7"/>
      <c r="E13" s="72"/>
      <c r="F13" s="73">
        <f t="shared" ref="F13:W13" si="7">if(E13=0,if($D13=F$6,$C13,0),$C13)</f>
        <v>0</v>
      </c>
      <c r="G13" s="73">
        <f t="shared" si="7"/>
        <v>0</v>
      </c>
      <c r="H13" s="73">
        <f t="shared" si="7"/>
        <v>0</v>
      </c>
      <c r="I13" s="73">
        <f t="shared" si="7"/>
        <v>0</v>
      </c>
      <c r="J13" s="73">
        <f t="shared" si="7"/>
        <v>0</v>
      </c>
      <c r="K13" s="73">
        <f t="shared" si="7"/>
        <v>0</v>
      </c>
      <c r="L13" s="73">
        <f t="shared" si="7"/>
        <v>0</v>
      </c>
      <c r="M13" s="73">
        <f t="shared" si="7"/>
        <v>0</v>
      </c>
      <c r="N13" s="73">
        <f t="shared" si="7"/>
        <v>0</v>
      </c>
      <c r="O13" s="73">
        <f t="shared" si="7"/>
        <v>0</v>
      </c>
      <c r="P13" s="73">
        <f t="shared" si="7"/>
        <v>0</v>
      </c>
      <c r="Q13" s="73">
        <f t="shared" si="7"/>
        <v>0</v>
      </c>
      <c r="R13" s="73">
        <f t="shared" si="7"/>
        <v>0</v>
      </c>
      <c r="S13" s="73">
        <f t="shared" si="7"/>
        <v>0</v>
      </c>
      <c r="T13" s="73">
        <f t="shared" si="7"/>
        <v>0</v>
      </c>
      <c r="U13" s="73">
        <f t="shared" si="7"/>
        <v>0</v>
      </c>
      <c r="V13" s="73">
        <f t="shared" si="7"/>
        <v>0</v>
      </c>
      <c r="W13" s="73">
        <f t="shared" si="7"/>
        <v>0</v>
      </c>
    </row>
    <row r="14" ht="22.5" customHeight="1">
      <c r="A14" s="46" t="str">
        <f>'Prep Sheet'!A21</f>
        <v>TBD (15)</v>
      </c>
      <c r="B14" s="46" t="str">
        <f>'Prep Sheet'!B21</f>
        <v>SEO/ FB ads Manager</v>
      </c>
      <c r="C14" s="45">
        <f>'Prep Sheet'!C21/12</f>
        <v>5000</v>
      </c>
      <c r="D14" s="7" t="s">
        <v>99</v>
      </c>
      <c r="E14" s="72"/>
      <c r="F14" s="73">
        <f t="shared" ref="F14:W14" si="8">if(E14=0,if($D14=F$6,$C14,0),$C14)</f>
        <v>0</v>
      </c>
      <c r="G14" s="73">
        <f t="shared" si="8"/>
        <v>0</v>
      </c>
      <c r="H14" s="73">
        <f t="shared" si="8"/>
        <v>0</v>
      </c>
      <c r="I14" s="73">
        <f t="shared" si="8"/>
        <v>0</v>
      </c>
      <c r="J14" s="73">
        <f t="shared" si="8"/>
        <v>0</v>
      </c>
      <c r="K14" s="73">
        <f t="shared" si="8"/>
        <v>0</v>
      </c>
      <c r="L14" s="73">
        <f t="shared" si="8"/>
        <v>0</v>
      </c>
      <c r="M14" s="73">
        <f t="shared" si="8"/>
        <v>0</v>
      </c>
      <c r="N14" s="73">
        <f t="shared" si="8"/>
        <v>0</v>
      </c>
      <c r="O14" s="73">
        <f t="shared" si="8"/>
        <v>0</v>
      </c>
      <c r="P14" s="73">
        <f t="shared" si="8"/>
        <v>0</v>
      </c>
      <c r="Q14" s="73">
        <f t="shared" si="8"/>
        <v>0</v>
      </c>
      <c r="R14" s="73">
        <f t="shared" si="8"/>
        <v>0</v>
      </c>
      <c r="S14" s="73">
        <f t="shared" si="8"/>
        <v>0</v>
      </c>
      <c r="T14" s="73">
        <f t="shared" si="8"/>
        <v>0</v>
      </c>
      <c r="U14" s="73">
        <f t="shared" si="8"/>
        <v>0</v>
      </c>
      <c r="V14" s="73">
        <f t="shared" si="8"/>
        <v>0</v>
      </c>
      <c r="W14" s="73">
        <f t="shared" si="8"/>
        <v>5000</v>
      </c>
    </row>
    <row r="15" ht="22.5" customHeight="1">
      <c r="A15" s="46" t="str">
        <f>'Prep Sheet'!A22</f>
        <v>TBD (20)</v>
      </c>
      <c r="B15" s="46" t="str">
        <f>'Prep Sheet'!B22</f>
        <v>Developer/ Designer</v>
      </c>
      <c r="C15" s="45">
        <f>'Prep Sheet'!C22/12</f>
        <v>5416.666667</v>
      </c>
      <c r="D15" s="7" t="s">
        <v>85</v>
      </c>
      <c r="E15" s="46"/>
      <c r="F15" s="73">
        <f t="shared" ref="F15:W15" si="9">if(E15=0,if($D15=F$6,$C15,0),$C15)</f>
        <v>0</v>
      </c>
      <c r="G15" s="73">
        <f t="shared" si="9"/>
        <v>0</v>
      </c>
      <c r="H15" s="73">
        <f t="shared" si="9"/>
        <v>0</v>
      </c>
      <c r="I15" s="73">
        <f t="shared" si="9"/>
        <v>5416.666667</v>
      </c>
      <c r="J15" s="73">
        <f t="shared" si="9"/>
        <v>5416.666667</v>
      </c>
      <c r="K15" s="73">
        <f t="shared" si="9"/>
        <v>5416.666667</v>
      </c>
      <c r="L15" s="73">
        <f t="shared" si="9"/>
        <v>5416.666667</v>
      </c>
      <c r="M15" s="73">
        <f t="shared" si="9"/>
        <v>5416.666667</v>
      </c>
      <c r="N15" s="73">
        <f t="shared" si="9"/>
        <v>5416.666667</v>
      </c>
      <c r="O15" s="73">
        <f t="shared" si="9"/>
        <v>5416.666667</v>
      </c>
      <c r="P15" s="73">
        <f t="shared" si="9"/>
        <v>5416.666667</v>
      </c>
      <c r="Q15" s="73">
        <f t="shared" si="9"/>
        <v>5416.666667</v>
      </c>
      <c r="R15" s="73">
        <f t="shared" si="9"/>
        <v>5416.666667</v>
      </c>
      <c r="S15" s="73">
        <f t="shared" si="9"/>
        <v>5416.666667</v>
      </c>
      <c r="T15" s="73">
        <f t="shared" si="9"/>
        <v>5416.666667</v>
      </c>
      <c r="U15" s="73">
        <f t="shared" si="9"/>
        <v>5416.666667</v>
      </c>
      <c r="V15" s="73">
        <f t="shared" si="9"/>
        <v>5416.666667</v>
      </c>
      <c r="W15" s="73">
        <f t="shared" si="9"/>
        <v>5416.666667</v>
      </c>
    </row>
    <row r="16" ht="22.5" customHeight="1">
      <c r="A16" s="46" t="str">
        <f>'Prep Sheet'!A23</f>
        <v>TBD 4</v>
      </c>
      <c r="B16" s="46" t="str">
        <f>'Prep Sheet'!B23</f>
        <v>Project Manager</v>
      </c>
      <c r="C16" s="45">
        <f>'Prep Sheet'!C23/12</f>
        <v>5000</v>
      </c>
      <c r="D16" s="7" t="s">
        <v>89</v>
      </c>
      <c r="E16" s="72"/>
      <c r="F16" s="73">
        <f t="shared" ref="F16:W16" si="10">if(E16=0,if($D16=F$6,$C16,0),$C16)</f>
        <v>0</v>
      </c>
      <c r="G16" s="73">
        <f t="shared" si="10"/>
        <v>0</v>
      </c>
      <c r="H16" s="73">
        <f t="shared" si="10"/>
        <v>0</v>
      </c>
      <c r="I16" s="73">
        <f t="shared" si="10"/>
        <v>0</v>
      </c>
      <c r="J16" s="73">
        <f t="shared" si="10"/>
        <v>0</v>
      </c>
      <c r="K16" s="73">
        <f t="shared" si="10"/>
        <v>0</v>
      </c>
      <c r="L16" s="73">
        <f t="shared" si="10"/>
        <v>0</v>
      </c>
      <c r="M16" s="73">
        <f t="shared" si="10"/>
        <v>5000</v>
      </c>
      <c r="N16" s="73">
        <f t="shared" si="10"/>
        <v>5000</v>
      </c>
      <c r="O16" s="73">
        <f t="shared" si="10"/>
        <v>5000</v>
      </c>
      <c r="P16" s="73">
        <f t="shared" si="10"/>
        <v>5000</v>
      </c>
      <c r="Q16" s="73">
        <f t="shared" si="10"/>
        <v>5000</v>
      </c>
      <c r="R16" s="73">
        <f t="shared" si="10"/>
        <v>5000</v>
      </c>
      <c r="S16" s="73">
        <f t="shared" si="10"/>
        <v>5000</v>
      </c>
      <c r="T16" s="73">
        <f t="shared" si="10"/>
        <v>5000</v>
      </c>
      <c r="U16" s="73">
        <f t="shared" si="10"/>
        <v>5000</v>
      </c>
      <c r="V16" s="73">
        <f t="shared" si="10"/>
        <v>5000</v>
      </c>
      <c r="W16" s="73">
        <f t="shared" si="10"/>
        <v>5000</v>
      </c>
    </row>
    <row r="17" ht="22.5" customHeight="1">
      <c r="A17" s="46" t="str">
        <f>'Prep Sheet'!A24</f>
        <v>TBD 5</v>
      </c>
      <c r="B17" s="74" t="str">
        <f>'Prep Sheet'!B24</f>
        <v>Admin support</v>
      </c>
      <c r="C17" s="51">
        <f>'Prep Sheet'!C24/12</f>
        <v>5000</v>
      </c>
      <c r="D17" s="7" t="s">
        <v>87</v>
      </c>
      <c r="E17" s="75"/>
      <c r="F17" s="76">
        <f t="shared" ref="F17:W17" si="11">if(E17=0,if($D17=F$6,$C17,0),$C17)</f>
        <v>0</v>
      </c>
      <c r="G17" s="76">
        <f t="shared" si="11"/>
        <v>0</v>
      </c>
      <c r="H17" s="76">
        <f t="shared" si="11"/>
        <v>0</v>
      </c>
      <c r="I17" s="76">
        <f t="shared" si="11"/>
        <v>0</v>
      </c>
      <c r="J17" s="76">
        <f t="shared" si="11"/>
        <v>0</v>
      </c>
      <c r="K17" s="76">
        <f t="shared" si="11"/>
        <v>5000</v>
      </c>
      <c r="L17" s="76">
        <f t="shared" si="11"/>
        <v>5000</v>
      </c>
      <c r="M17" s="76">
        <f t="shared" si="11"/>
        <v>5000</v>
      </c>
      <c r="N17" s="76">
        <f t="shared" si="11"/>
        <v>5000</v>
      </c>
      <c r="O17" s="76">
        <f t="shared" si="11"/>
        <v>5000</v>
      </c>
      <c r="P17" s="76">
        <f t="shared" si="11"/>
        <v>5000</v>
      </c>
      <c r="Q17" s="76">
        <f t="shared" si="11"/>
        <v>5000</v>
      </c>
      <c r="R17" s="76">
        <f t="shared" si="11"/>
        <v>5000</v>
      </c>
      <c r="S17" s="76">
        <f t="shared" si="11"/>
        <v>5000</v>
      </c>
      <c r="T17" s="76">
        <f t="shared" si="11"/>
        <v>5000</v>
      </c>
      <c r="U17" s="76">
        <f t="shared" si="11"/>
        <v>5000</v>
      </c>
      <c r="V17" s="76">
        <f t="shared" si="11"/>
        <v>5000</v>
      </c>
      <c r="W17" s="76">
        <f t="shared" si="11"/>
        <v>5000</v>
      </c>
    </row>
    <row r="18" ht="22.5" customHeight="1">
      <c r="A18" s="77"/>
      <c r="B18" s="77"/>
      <c r="C18" s="77"/>
      <c r="D18" s="77" t="s">
        <v>110</v>
      </c>
      <c r="E18" s="78"/>
      <c r="F18" s="79"/>
      <c r="G18" s="80"/>
      <c r="H18" s="80"/>
      <c r="I18" s="80"/>
      <c r="J18" s="81">
        <v>0.8</v>
      </c>
      <c r="K18" s="81">
        <v>0.8</v>
      </c>
      <c r="L18" s="81">
        <v>0.8</v>
      </c>
      <c r="M18" s="81">
        <v>0.8</v>
      </c>
      <c r="N18" s="81">
        <v>0.8</v>
      </c>
      <c r="O18" s="81">
        <v>0.8</v>
      </c>
      <c r="P18" s="82">
        <v>1.0</v>
      </c>
      <c r="Q18" s="82">
        <v>1.0</v>
      </c>
      <c r="R18" s="80"/>
      <c r="S18" s="80"/>
      <c r="T18" s="80"/>
      <c r="U18" s="80"/>
      <c r="V18" s="80"/>
      <c r="W18" s="83"/>
    </row>
    <row r="19" ht="22.5" customHeight="1">
      <c r="A19" s="77" t="s">
        <v>111</v>
      </c>
      <c r="E19" s="78"/>
      <c r="F19" s="84">
        <f t="shared" ref="F19:I19" si="12">SUM(F7:F17)</f>
        <v>33333.33333</v>
      </c>
      <c r="G19" s="85">
        <f t="shared" si="12"/>
        <v>33333.33333</v>
      </c>
      <c r="H19" s="85">
        <f t="shared" si="12"/>
        <v>38333.33333</v>
      </c>
      <c r="I19" s="85">
        <f t="shared" si="12"/>
        <v>43750</v>
      </c>
      <c r="J19" s="85">
        <f t="shared" ref="J19:O19" si="13">SUM(J7:J17)*J18</f>
        <v>35000</v>
      </c>
      <c r="K19" s="85">
        <f t="shared" si="13"/>
        <v>39000</v>
      </c>
      <c r="L19" s="85">
        <f t="shared" si="13"/>
        <v>39000</v>
      </c>
      <c r="M19" s="85">
        <f t="shared" si="13"/>
        <v>43000</v>
      </c>
      <c r="N19" s="85">
        <f t="shared" si="13"/>
        <v>43000</v>
      </c>
      <c r="O19" s="85">
        <f t="shared" si="13"/>
        <v>43000</v>
      </c>
      <c r="P19" s="85">
        <f t="shared" ref="P19:W19" si="14">SUM(P7:P17)</f>
        <v>53750</v>
      </c>
      <c r="Q19" s="85">
        <f t="shared" si="14"/>
        <v>53750</v>
      </c>
      <c r="R19" s="85">
        <f t="shared" si="14"/>
        <v>53750</v>
      </c>
      <c r="S19" s="85">
        <f t="shared" si="14"/>
        <v>53750</v>
      </c>
      <c r="T19" s="85">
        <f t="shared" si="14"/>
        <v>53750</v>
      </c>
      <c r="U19" s="85">
        <f t="shared" si="14"/>
        <v>53750</v>
      </c>
      <c r="V19" s="85">
        <f t="shared" si="14"/>
        <v>53750</v>
      </c>
      <c r="W19" s="86">
        <f t="shared" si="14"/>
        <v>58750</v>
      </c>
    </row>
    <row r="20" ht="22.5" customHeight="1">
      <c r="A20" s="12" t="s">
        <v>35</v>
      </c>
    </row>
    <row r="21" ht="22.5" customHeight="1">
      <c r="A21" s="46" t="s">
        <v>36</v>
      </c>
      <c r="B21" s="87">
        <f>'Prep Sheet'!C26</f>
        <v>0.2</v>
      </c>
      <c r="C21" s="33"/>
      <c r="D21" s="33"/>
      <c r="E21" s="20"/>
      <c r="F21" s="88">
        <f>B21</f>
        <v>0.2</v>
      </c>
      <c r="G21" s="88">
        <f t="shared" ref="G21:N21" si="15">F21</f>
        <v>0.2</v>
      </c>
      <c r="H21" s="88">
        <f t="shared" si="15"/>
        <v>0.2</v>
      </c>
      <c r="I21" s="88">
        <f t="shared" si="15"/>
        <v>0.2</v>
      </c>
      <c r="J21" s="88">
        <f t="shared" si="15"/>
        <v>0.2</v>
      </c>
      <c r="K21" s="88">
        <f t="shared" si="15"/>
        <v>0.2</v>
      </c>
      <c r="L21" s="88">
        <f t="shared" si="15"/>
        <v>0.2</v>
      </c>
      <c r="M21" s="88">
        <f t="shared" si="15"/>
        <v>0.2</v>
      </c>
      <c r="N21" s="88">
        <f t="shared" si="15"/>
        <v>0.2</v>
      </c>
      <c r="O21" s="88">
        <v>0.2</v>
      </c>
      <c r="P21" s="88">
        <f t="shared" ref="P21:Q21" si="16">O21</f>
        <v>0.2</v>
      </c>
      <c r="Q21" s="88">
        <f t="shared" si="16"/>
        <v>0.2</v>
      </c>
      <c r="R21" s="88">
        <v>0.2</v>
      </c>
      <c r="S21" s="88">
        <f t="shared" ref="S21:W21" si="17">R21</f>
        <v>0.2</v>
      </c>
      <c r="T21" s="88">
        <f t="shared" si="17"/>
        <v>0.2</v>
      </c>
      <c r="U21" s="88">
        <f t="shared" si="17"/>
        <v>0.2</v>
      </c>
      <c r="V21" s="88">
        <f t="shared" si="17"/>
        <v>0.2</v>
      </c>
      <c r="W21" s="88">
        <f t="shared" si="17"/>
        <v>0.2</v>
      </c>
    </row>
    <row r="22" ht="22.5" customHeight="1">
      <c r="A22" s="89"/>
      <c r="B22" s="90" t="s">
        <v>112</v>
      </c>
      <c r="C22" s="33"/>
      <c r="D22" s="33"/>
      <c r="E22" s="20"/>
      <c r="F22" s="62">
        <f t="shared" ref="F22:W22" si="18">F19*F21</f>
        <v>6666.666667</v>
      </c>
      <c r="G22" s="62">
        <f t="shared" si="18"/>
        <v>6666.666667</v>
      </c>
      <c r="H22" s="62">
        <f t="shared" si="18"/>
        <v>7666.666667</v>
      </c>
      <c r="I22" s="62">
        <f t="shared" si="18"/>
        <v>8750</v>
      </c>
      <c r="J22" s="62">
        <f t="shared" si="18"/>
        <v>7000</v>
      </c>
      <c r="K22" s="62">
        <f t="shared" si="18"/>
        <v>7800</v>
      </c>
      <c r="L22" s="62">
        <f t="shared" si="18"/>
        <v>7800</v>
      </c>
      <c r="M22" s="62">
        <f t="shared" si="18"/>
        <v>8600</v>
      </c>
      <c r="N22" s="62">
        <f t="shared" si="18"/>
        <v>8600</v>
      </c>
      <c r="O22" s="62">
        <f t="shared" si="18"/>
        <v>8600</v>
      </c>
      <c r="P22" s="62">
        <f t="shared" si="18"/>
        <v>10750</v>
      </c>
      <c r="Q22" s="62">
        <f t="shared" si="18"/>
        <v>10750</v>
      </c>
      <c r="R22" s="62">
        <f t="shared" si="18"/>
        <v>10750</v>
      </c>
      <c r="S22" s="62">
        <f t="shared" si="18"/>
        <v>10750</v>
      </c>
      <c r="T22" s="62">
        <f t="shared" si="18"/>
        <v>10750</v>
      </c>
      <c r="U22" s="62">
        <f t="shared" si="18"/>
        <v>10750</v>
      </c>
      <c r="V22" s="62">
        <f t="shared" si="18"/>
        <v>10750</v>
      </c>
      <c r="W22" s="62">
        <f t="shared" si="18"/>
        <v>11750</v>
      </c>
    </row>
    <row r="23" ht="22.5" customHeight="1">
      <c r="A23" s="91"/>
      <c r="B23" s="90" t="s">
        <v>113</v>
      </c>
      <c r="C23" s="33"/>
      <c r="D23" s="33"/>
      <c r="E23" s="20"/>
      <c r="F23" s="92">
        <f t="shared" ref="F23:W23" si="19">F19+F22</f>
        <v>40000</v>
      </c>
      <c r="G23" s="92">
        <f t="shared" si="19"/>
        <v>40000</v>
      </c>
      <c r="H23" s="92">
        <f t="shared" si="19"/>
        <v>46000</v>
      </c>
      <c r="I23" s="92">
        <f t="shared" si="19"/>
        <v>52500</v>
      </c>
      <c r="J23" s="92">
        <f t="shared" si="19"/>
        <v>42000</v>
      </c>
      <c r="K23" s="92">
        <f t="shared" si="19"/>
        <v>46800</v>
      </c>
      <c r="L23" s="92">
        <f t="shared" si="19"/>
        <v>46800</v>
      </c>
      <c r="M23" s="92">
        <f t="shared" si="19"/>
        <v>51600</v>
      </c>
      <c r="N23" s="92">
        <f t="shared" si="19"/>
        <v>51600</v>
      </c>
      <c r="O23" s="92">
        <f t="shared" si="19"/>
        <v>51600</v>
      </c>
      <c r="P23" s="92">
        <f t="shared" si="19"/>
        <v>64500</v>
      </c>
      <c r="Q23" s="92">
        <f t="shared" si="19"/>
        <v>64500</v>
      </c>
      <c r="R23" s="92">
        <f t="shared" si="19"/>
        <v>64500</v>
      </c>
      <c r="S23" s="92">
        <f t="shared" si="19"/>
        <v>64500</v>
      </c>
      <c r="T23" s="92">
        <f t="shared" si="19"/>
        <v>64500</v>
      </c>
      <c r="U23" s="92">
        <f t="shared" si="19"/>
        <v>64500</v>
      </c>
      <c r="V23" s="92">
        <f t="shared" si="19"/>
        <v>64500</v>
      </c>
      <c r="W23" s="92">
        <f t="shared" si="19"/>
        <v>70500</v>
      </c>
    </row>
    <row r="24" ht="22.5" customHeight="1">
      <c r="A24" s="67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22:E22"/>
    <mergeCell ref="B23:E23"/>
    <mergeCell ref="A24:W24"/>
    <mergeCell ref="A1:W1"/>
    <mergeCell ref="A2:W2"/>
    <mergeCell ref="A3:W3"/>
    <mergeCell ref="A5:W5"/>
    <mergeCell ref="A19:D19"/>
    <mergeCell ref="A20:W20"/>
    <mergeCell ref="B21:E2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0" width="13.71"/>
  </cols>
  <sheetData>
    <row r="1" ht="22.5" customHeight="1">
      <c r="A1" s="39" t="s">
        <v>43</v>
      </c>
    </row>
    <row r="2" ht="22.5" customHeight="1">
      <c r="A2" s="29" t="s">
        <v>81</v>
      </c>
    </row>
    <row r="3" ht="22.5" customHeight="1">
      <c r="A3" s="29" t="s">
        <v>82</v>
      </c>
    </row>
    <row r="4" ht="22.5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ht="22.5" customHeight="1">
      <c r="A5" s="12" t="s">
        <v>114</v>
      </c>
    </row>
    <row r="6" ht="22.5" customHeight="1">
      <c r="A6" s="17"/>
      <c r="B6" s="94" t="s">
        <v>115</v>
      </c>
      <c r="C6" s="94" t="s">
        <v>20</v>
      </c>
      <c r="D6" s="94" t="s">
        <v>83</v>
      </c>
      <c r="E6" s="94" t="s">
        <v>84</v>
      </c>
      <c r="F6" s="94" t="s">
        <v>85</v>
      </c>
      <c r="G6" s="94" t="s">
        <v>86</v>
      </c>
      <c r="H6" s="94" t="s">
        <v>87</v>
      </c>
      <c r="I6" s="94" t="s">
        <v>88</v>
      </c>
      <c r="J6" s="94" t="s">
        <v>89</v>
      </c>
      <c r="K6" s="94" t="s">
        <v>90</v>
      </c>
      <c r="L6" s="94" t="s">
        <v>91</v>
      </c>
      <c r="M6" s="94" t="s">
        <v>92</v>
      </c>
      <c r="N6" s="94" t="s">
        <v>93</v>
      </c>
      <c r="O6" s="94" t="s">
        <v>94</v>
      </c>
      <c r="P6" s="94" t="s">
        <v>95</v>
      </c>
      <c r="Q6" s="94" t="s">
        <v>96</v>
      </c>
      <c r="R6" s="94" t="s">
        <v>97</v>
      </c>
      <c r="S6" s="94" t="s">
        <v>98</v>
      </c>
      <c r="T6" s="94" t="s">
        <v>99</v>
      </c>
    </row>
    <row r="7" ht="22.5" customHeight="1">
      <c r="A7" s="95" t="s">
        <v>116</v>
      </c>
      <c r="B7" s="96"/>
      <c r="C7" s="97">
        <f>Workforce!F19</f>
        <v>33333.33333</v>
      </c>
      <c r="D7" s="97">
        <f>Workforce!G19</f>
        <v>33333.33333</v>
      </c>
      <c r="E7" s="97">
        <f>Workforce!H19</f>
        <v>38333.33333</v>
      </c>
      <c r="F7" s="97">
        <f>Workforce!I19</f>
        <v>43750</v>
      </c>
      <c r="G7" s="97">
        <f>Workforce!J19</f>
        <v>35000</v>
      </c>
      <c r="H7" s="97">
        <f>Workforce!K19</f>
        <v>39000</v>
      </c>
      <c r="I7" s="97">
        <f>Workforce!L19</f>
        <v>39000</v>
      </c>
      <c r="J7" s="97">
        <f>Workforce!M19</f>
        <v>43000</v>
      </c>
      <c r="K7" s="97">
        <f>Workforce!N19</f>
        <v>43000</v>
      </c>
      <c r="L7" s="97">
        <f>Workforce!O19</f>
        <v>43000</v>
      </c>
      <c r="M7" s="97">
        <f>Workforce!P19</f>
        <v>53750</v>
      </c>
      <c r="N7" s="97">
        <f>Workforce!Q19</f>
        <v>53750</v>
      </c>
      <c r="O7" s="97">
        <f>Workforce!R19</f>
        <v>53750</v>
      </c>
      <c r="P7" s="97">
        <f>Workforce!S19</f>
        <v>53750</v>
      </c>
      <c r="Q7" s="97">
        <f>Workforce!T19</f>
        <v>53750</v>
      </c>
      <c r="R7" s="97">
        <f>Workforce!U19</f>
        <v>53750</v>
      </c>
      <c r="S7" s="97">
        <f>Workforce!V19</f>
        <v>53750</v>
      </c>
      <c r="T7" s="98">
        <f>Workforce!W19</f>
        <v>58750</v>
      </c>
    </row>
    <row r="8" ht="22.5" customHeight="1">
      <c r="A8" s="99" t="s">
        <v>117</v>
      </c>
      <c r="B8" s="100"/>
      <c r="C8" s="101">
        <f>Workforce!F22</f>
        <v>6666.666667</v>
      </c>
      <c r="D8" s="101">
        <f>Workforce!G22</f>
        <v>6666.666667</v>
      </c>
      <c r="E8" s="101">
        <f>Workforce!H22</f>
        <v>7666.666667</v>
      </c>
      <c r="F8" s="101">
        <f>Workforce!I22</f>
        <v>8750</v>
      </c>
      <c r="G8" s="101">
        <f>Workforce!J22</f>
        <v>7000</v>
      </c>
      <c r="H8" s="101">
        <f>Workforce!K22</f>
        <v>7800</v>
      </c>
      <c r="I8" s="101">
        <f>Workforce!L22</f>
        <v>7800</v>
      </c>
      <c r="J8" s="101">
        <f>Workforce!M22</f>
        <v>8600</v>
      </c>
      <c r="K8" s="101">
        <f>Workforce!N22</f>
        <v>8600</v>
      </c>
      <c r="L8" s="101">
        <f>Workforce!O22</f>
        <v>8600</v>
      </c>
      <c r="M8" s="101">
        <f>Workforce!P22</f>
        <v>10750</v>
      </c>
      <c r="N8" s="101">
        <f>Workforce!Q22</f>
        <v>10750</v>
      </c>
      <c r="O8" s="101">
        <f>Workforce!R22</f>
        <v>10750</v>
      </c>
      <c r="P8" s="101">
        <f>Workforce!S22</f>
        <v>10750</v>
      </c>
      <c r="Q8" s="101">
        <f>Workforce!T22</f>
        <v>10750</v>
      </c>
      <c r="R8" s="101">
        <f>Workforce!U22</f>
        <v>10750</v>
      </c>
      <c r="S8" s="101">
        <f>Workforce!V22</f>
        <v>10750</v>
      </c>
      <c r="T8" s="102">
        <f>Workforce!W22</f>
        <v>11750</v>
      </c>
    </row>
    <row r="9" ht="22.5" customHeight="1">
      <c r="A9" s="99" t="str">
        <f>'Prep Sheet'!A36</f>
        <v>Rent</v>
      </c>
      <c r="B9" s="103"/>
      <c r="C9" s="73">
        <f>'Prep Sheet'!B36</f>
        <v>4000</v>
      </c>
      <c r="D9" s="73">
        <f t="shared" ref="D9:T9" si="1">C9</f>
        <v>4000</v>
      </c>
      <c r="E9" s="73">
        <f t="shared" si="1"/>
        <v>4000</v>
      </c>
      <c r="F9" s="73">
        <f t="shared" si="1"/>
        <v>4000</v>
      </c>
      <c r="G9" s="73">
        <f t="shared" si="1"/>
        <v>4000</v>
      </c>
      <c r="H9" s="73">
        <f t="shared" si="1"/>
        <v>4000</v>
      </c>
      <c r="I9" s="73">
        <f t="shared" si="1"/>
        <v>4000</v>
      </c>
      <c r="J9" s="73">
        <f t="shared" si="1"/>
        <v>4000</v>
      </c>
      <c r="K9" s="73">
        <f t="shared" si="1"/>
        <v>4000</v>
      </c>
      <c r="L9" s="73">
        <f t="shared" si="1"/>
        <v>4000</v>
      </c>
      <c r="M9" s="73">
        <f t="shared" si="1"/>
        <v>4000</v>
      </c>
      <c r="N9" s="73">
        <f t="shared" si="1"/>
        <v>4000</v>
      </c>
      <c r="O9" s="73">
        <f t="shared" si="1"/>
        <v>4000</v>
      </c>
      <c r="P9" s="73">
        <f t="shared" si="1"/>
        <v>4000</v>
      </c>
      <c r="Q9" s="73">
        <f t="shared" si="1"/>
        <v>4000</v>
      </c>
      <c r="R9" s="73">
        <f t="shared" si="1"/>
        <v>4000</v>
      </c>
      <c r="S9" s="73">
        <f t="shared" si="1"/>
        <v>4000</v>
      </c>
      <c r="T9" s="104">
        <f t="shared" si="1"/>
        <v>4000</v>
      </c>
    </row>
    <row r="10" ht="22.5" customHeight="1">
      <c r="A10" s="99" t="str">
        <f>'Prep Sheet'!A37</f>
        <v>Office Supplies</v>
      </c>
      <c r="B10" s="103"/>
      <c r="C10" s="73">
        <f>'Prep Sheet'!B37</f>
        <v>200</v>
      </c>
      <c r="D10" s="73">
        <f t="shared" ref="D10:T10" si="2">C10</f>
        <v>200</v>
      </c>
      <c r="E10" s="73">
        <f t="shared" si="2"/>
        <v>200</v>
      </c>
      <c r="F10" s="73">
        <f t="shared" si="2"/>
        <v>200</v>
      </c>
      <c r="G10" s="73">
        <f t="shared" si="2"/>
        <v>200</v>
      </c>
      <c r="H10" s="73">
        <f t="shared" si="2"/>
        <v>200</v>
      </c>
      <c r="I10" s="73">
        <f t="shared" si="2"/>
        <v>200</v>
      </c>
      <c r="J10" s="73">
        <f t="shared" si="2"/>
        <v>200</v>
      </c>
      <c r="K10" s="73">
        <f t="shared" si="2"/>
        <v>200</v>
      </c>
      <c r="L10" s="73">
        <f t="shared" si="2"/>
        <v>200</v>
      </c>
      <c r="M10" s="73">
        <f t="shared" si="2"/>
        <v>200</v>
      </c>
      <c r="N10" s="73">
        <f t="shared" si="2"/>
        <v>200</v>
      </c>
      <c r="O10" s="73">
        <f t="shared" si="2"/>
        <v>200</v>
      </c>
      <c r="P10" s="73">
        <f t="shared" si="2"/>
        <v>200</v>
      </c>
      <c r="Q10" s="73">
        <f t="shared" si="2"/>
        <v>200</v>
      </c>
      <c r="R10" s="73">
        <f t="shared" si="2"/>
        <v>200</v>
      </c>
      <c r="S10" s="73">
        <f t="shared" si="2"/>
        <v>200</v>
      </c>
      <c r="T10" s="104">
        <f t="shared" si="2"/>
        <v>200</v>
      </c>
    </row>
    <row r="11" ht="22.5" customHeight="1">
      <c r="A11" s="99" t="str">
        <f>'Prep Sheet'!A38</f>
        <v>Liability Insurance</v>
      </c>
      <c r="B11" s="103"/>
      <c r="C11" s="73">
        <f>'Prep Sheet'!B38</f>
        <v>1000</v>
      </c>
      <c r="D11" s="73">
        <f t="shared" ref="D11:T11" si="3">C11</f>
        <v>1000</v>
      </c>
      <c r="E11" s="73">
        <f t="shared" si="3"/>
        <v>1000</v>
      </c>
      <c r="F11" s="73">
        <f t="shared" si="3"/>
        <v>1000</v>
      </c>
      <c r="G11" s="73">
        <f t="shared" si="3"/>
        <v>1000</v>
      </c>
      <c r="H11" s="73">
        <f t="shared" si="3"/>
        <v>1000</v>
      </c>
      <c r="I11" s="73">
        <f t="shared" si="3"/>
        <v>1000</v>
      </c>
      <c r="J11" s="73">
        <f t="shared" si="3"/>
        <v>1000</v>
      </c>
      <c r="K11" s="73">
        <f t="shared" si="3"/>
        <v>1000</v>
      </c>
      <c r="L11" s="73">
        <f t="shared" si="3"/>
        <v>1000</v>
      </c>
      <c r="M11" s="73">
        <f t="shared" si="3"/>
        <v>1000</v>
      </c>
      <c r="N11" s="73">
        <f t="shared" si="3"/>
        <v>1000</v>
      </c>
      <c r="O11" s="73">
        <f t="shared" si="3"/>
        <v>1000</v>
      </c>
      <c r="P11" s="73">
        <f t="shared" si="3"/>
        <v>1000</v>
      </c>
      <c r="Q11" s="73">
        <f t="shared" si="3"/>
        <v>1000</v>
      </c>
      <c r="R11" s="73">
        <f t="shared" si="3"/>
        <v>1000</v>
      </c>
      <c r="S11" s="73">
        <f t="shared" si="3"/>
        <v>1000</v>
      </c>
      <c r="T11" s="104">
        <f t="shared" si="3"/>
        <v>1000</v>
      </c>
    </row>
    <row r="12" ht="22.5" customHeight="1">
      <c r="A12" s="99" t="str">
        <f>'Prep Sheet'!A39</f>
        <v>Legal</v>
      </c>
      <c r="B12" s="103"/>
      <c r="C12" s="73">
        <f>'Prep Sheet'!B39</f>
        <v>500</v>
      </c>
      <c r="D12" s="73">
        <f t="shared" ref="D12:T12" si="4">C12</f>
        <v>500</v>
      </c>
      <c r="E12" s="73">
        <f t="shared" si="4"/>
        <v>500</v>
      </c>
      <c r="F12" s="73">
        <f t="shared" si="4"/>
        <v>500</v>
      </c>
      <c r="G12" s="73">
        <f t="shared" si="4"/>
        <v>500</v>
      </c>
      <c r="H12" s="73">
        <f t="shared" si="4"/>
        <v>500</v>
      </c>
      <c r="I12" s="73">
        <f t="shared" si="4"/>
        <v>500</v>
      </c>
      <c r="J12" s="73">
        <f t="shared" si="4"/>
        <v>500</v>
      </c>
      <c r="K12" s="73">
        <f t="shared" si="4"/>
        <v>500</v>
      </c>
      <c r="L12" s="73">
        <f t="shared" si="4"/>
        <v>500</v>
      </c>
      <c r="M12" s="73">
        <f t="shared" si="4"/>
        <v>500</v>
      </c>
      <c r="N12" s="73">
        <f t="shared" si="4"/>
        <v>500</v>
      </c>
      <c r="O12" s="73">
        <f t="shared" si="4"/>
        <v>500</v>
      </c>
      <c r="P12" s="73">
        <f t="shared" si="4"/>
        <v>500</v>
      </c>
      <c r="Q12" s="73">
        <f t="shared" si="4"/>
        <v>500</v>
      </c>
      <c r="R12" s="73">
        <f t="shared" si="4"/>
        <v>500</v>
      </c>
      <c r="S12" s="73">
        <f t="shared" si="4"/>
        <v>500</v>
      </c>
      <c r="T12" s="104">
        <f t="shared" si="4"/>
        <v>500</v>
      </c>
    </row>
    <row r="13" ht="22.5" customHeight="1">
      <c r="A13" s="99" t="str">
        <f>'Prep Sheet'!A40</f>
        <v>Telephone &amp; Internet</v>
      </c>
      <c r="B13" s="103"/>
      <c r="C13" s="73">
        <f>'Prep Sheet'!B40</f>
        <v>300</v>
      </c>
      <c r="D13" s="73">
        <f t="shared" ref="D13:T13" si="5">C13</f>
        <v>300</v>
      </c>
      <c r="E13" s="73">
        <f t="shared" si="5"/>
        <v>300</v>
      </c>
      <c r="F13" s="73">
        <f t="shared" si="5"/>
        <v>300</v>
      </c>
      <c r="G13" s="73">
        <f t="shared" si="5"/>
        <v>300</v>
      </c>
      <c r="H13" s="73">
        <f t="shared" si="5"/>
        <v>300</v>
      </c>
      <c r="I13" s="73">
        <f t="shared" si="5"/>
        <v>300</v>
      </c>
      <c r="J13" s="73">
        <f t="shared" si="5"/>
        <v>300</v>
      </c>
      <c r="K13" s="73">
        <f t="shared" si="5"/>
        <v>300</v>
      </c>
      <c r="L13" s="73">
        <f t="shared" si="5"/>
        <v>300</v>
      </c>
      <c r="M13" s="73">
        <f t="shared" si="5"/>
        <v>300</v>
      </c>
      <c r="N13" s="73">
        <f t="shared" si="5"/>
        <v>300</v>
      </c>
      <c r="O13" s="73">
        <f t="shared" si="5"/>
        <v>300</v>
      </c>
      <c r="P13" s="73">
        <f t="shared" si="5"/>
        <v>300</v>
      </c>
      <c r="Q13" s="73">
        <f t="shared" si="5"/>
        <v>300</v>
      </c>
      <c r="R13" s="73">
        <f t="shared" si="5"/>
        <v>300</v>
      </c>
      <c r="S13" s="73">
        <f t="shared" si="5"/>
        <v>300</v>
      </c>
      <c r="T13" s="104">
        <f t="shared" si="5"/>
        <v>300</v>
      </c>
    </row>
    <row r="14" ht="22.5" customHeight="1">
      <c r="A14" s="99" t="str">
        <f>'Prep Sheet'!A41</f>
        <v>Office software</v>
      </c>
      <c r="B14" s="103"/>
      <c r="C14" s="105">
        <f>'Prep Sheet'!B41</f>
        <v>1000</v>
      </c>
      <c r="D14" s="105">
        <f t="shared" ref="D14:D28" si="7">C14</f>
        <v>1000</v>
      </c>
      <c r="E14" s="105">
        <v>1200.0</v>
      </c>
      <c r="F14" s="105">
        <v>1400.0</v>
      </c>
      <c r="G14" s="105">
        <f>F14</f>
        <v>1400</v>
      </c>
      <c r="H14" s="105">
        <v>1600.0</v>
      </c>
      <c r="I14" s="105">
        <f>H14</f>
        <v>1600</v>
      </c>
      <c r="J14" s="105">
        <v>1800.0</v>
      </c>
      <c r="K14" s="105">
        <f>J14</f>
        <v>1800</v>
      </c>
      <c r="L14" s="105">
        <v>2000.0</v>
      </c>
      <c r="M14" s="105">
        <f t="shared" ref="M14:S14" si="6">L14</f>
        <v>2000</v>
      </c>
      <c r="N14" s="105">
        <f t="shared" si="6"/>
        <v>2000</v>
      </c>
      <c r="O14" s="105">
        <f t="shared" si="6"/>
        <v>2000</v>
      </c>
      <c r="P14" s="105">
        <f t="shared" si="6"/>
        <v>2000</v>
      </c>
      <c r="Q14" s="105">
        <f t="shared" si="6"/>
        <v>2000</v>
      </c>
      <c r="R14" s="105">
        <f t="shared" si="6"/>
        <v>2000</v>
      </c>
      <c r="S14" s="105">
        <f t="shared" si="6"/>
        <v>2000</v>
      </c>
      <c r="T14" s="105">
        <v>2200.0</v>
      </c>
    </row>
    <row r="15" ht="22.5" customHeight="1">
      <c r="A15" s="99" t="str">
        <f>'Prep Sheet'!A42</f>
        <v/>
      </c>
      <c r="B15" s="103"/>
      <c r="C15" s="105" t="str">
        <f>'Prep Sheet'!B42</f>
        <v/>
      </c>
      <c r="D15" s="105" t="str">
        <f t="shared" si="7"/>
        <v/>
      </c>
      <c r="E15" s="105" t="str">
        <f t="shared" ref="E15:T15" si="8">D15</f>
        <v/>
      </c>
      <c r="F15" s="105" t="str">
        <f t="shared" si="8"/>
        <v/>
      </c>
      <c r="G15" s="105" t="str">
        <f t="shared" si="8"/>
        <v/>
      </c>
      <c r="H15" s="105" t="str">
        <f t="shared" si="8"/>
        <v/>
      </c>
      <c r="I15" s="105" t="str">
        <f t="shared" si="8"/>
        <v/>
      </c>
      <c r="J15" s="105" t="str">
        <f t="shared" si="8"/>
        <v/>
      </c>
      <c r="K15" s="105" t="str">
        <f t="shared" si="8"/>
        <v/>
      </c>
      <c r="L15" s="105" t="str">
        <f t="shared" si="8"/>
        <v/>
      </c>
      <c r="M15" s="105" t="str">
        <f t="shared" si="8"/>
        <v/>
      </c>
      <c r="N15" s="105" t="str">
        <f t="shared" si="8"/>
        <v/>
      </c>
      <c r="O15" s="105" t="str">
        <f t="shared" si="8"/>
        <v/>
      </c>
      <c r="P15" s="105" t="str">
        <f t="shared" si="8"/>
        <v/>
      </c>
      <c r="Q15" s="105" t="str">
        <f t="shared" si="8"/>
        <v/>
      </c>
      <c r="R15" s="105" t="str">
        <f t="shared" si="8"/>
        <v/>
      </c>
      <c r="S15" s="105" t="str">
        <f t="shared" si="8"/>
        <v/>
      </c>
      <c r="T15" s="106" t="str">
        <f t="shared" si="8"/>
        <v/>
      </c>
    </row>
    <row r="16" ht="22.5" customHeight="1">
      <c r="A16" s="99" t="str">
        <f>'Prep Sheet'!A43</f>
        <v/>
      </c>
      <c r="B16" s="103"/>
      <c r="C16" s="105" t="str">
        <f>'Prep Sheet'!B43</f>
        <v/>
      </c>
      <c r="D16" s="105" t="str">
        <f t="shared" si="7"/>
        <v/>
      </c>
      <c r="E16" s="105" t="str">
        <f t="shared" ref="E16:T16" si="9">D16</f>
        <v/>
      </c>
      <c r="F16" s="105" t="str">
        <f t="shared" si="9"/>
        <v/>
      </c>
      <c r="G16" s="105" t="str">
        <f t="shared" si="9"/>
        <v/>
      </c>
      <c r="H16" s="105" t="str">
        <f t="shared" si="9"/>
        <v/>
      </c>
      <c r="I16" s="105" t="str">
        <f t="shared" si="9"/>
        <v/>
      </c>
      <c r="J16" s="105" t="str">
        <f t="shared" si="9"/>
        <v/>
      </c>
      <c r="K16" s="105" t="str">
        <f t="shared" si="9"/>
        <v/>
      </c>
      <c r="L16" s="105" t="str">
        <f t="shared" si="9"/>
        <v/>
      </c>
      <c r="M16" s="105" t="str">
        <f t="shared" si="9"/>
        <v/>
      </c>
      <c r="N16" s="105" t="str">
        <f t="shared" si="9"/>
        <v/>
      </c>
      <c r="O16" s="105" t="str">
        <f t="shared" si="9"/>
        <v/>
      </c>
      <c r="P16" s="105" t="str">
        <f t="shared" si="9"/>
        <v/>
      </c>
      <c r="Q16" s="105" t="str">
        <f t="shared" si="9"/>
        <v/>
      </c>
      <c r="R16" s="105" t="str">
        <f t="shared" si="9"/>
        <v/>
      </c>
      <c r="S16" s="105" t="str">
        <f t="shared" si="9"/>
        <v/>
      </c>
      <c r="T16" s="106" t="str">
        <f t="shared" si="9"/>
        <v/>
      </c>
    </row>
    <row r="17" ht="22.5" customHeight="1">
      <c r="A17" s="99" t="str">
        <f>'Prep Sheet'!A44</f>
        <v/>
      </c>
      <c r="B17" s="103"/>
      <c r="C17" s="105" t="str">
        <f>'Prep Sheet'!B44</f>
        <v/>
      </c>
      <c r="D17" s="105" t="str">
        <f t="shared" si="7"/>
        <v/>
      </c>
      <c r="E17" s="105" t="str">
        <f t="shared" ref="E17:T17" si="10">D17</f>
        <v/>
      </c>
      <c r="F17" s="105" t="str">
        <f t="shared" si="10"/>
        <v/>
      </c>
      <c r="G17" s="105" t="str">
        <f t="shared" si="10"/>
        <v/>
      </c>
      <c r="H17" s="105" t="str">
        <f t="shared" si="10"/>
        <v/>
      </c>
      <c r="I17" s="105" t="str">
        <f t="shared" si="10"/>
        <v/>
      </c>
      <c r="J17" s="105" t="str">
        <f t="shared" si="10"/>
        <v/>
      </c>
      <c r="K17" s="105" t="str">
        <f t="shared" si="10"/>
        <v/>
      </c>
      <c r="L17" s="105" t="str">
        <f t="shared" si="10"/>
        <v/>
      </c>
      <c r="M17" s="105" t="str">
        <f t="shared" si="10"/>
        <v/>
      </c>
      <c r="N17" s="105" t="str">
        <f t="shared" si="10"/>
        <v/>
      </c>
      <c r="O17" s="105" t="str">
        <f t="shared" si="10"/>
        <v/>
      </c>
      <c r="P17" s="105" t="str">
        <f t="shared" si="10"/>
        <v/>
      </c>
      <c r="Q17" s="105" t="str">
        <f t="shared" si="10"/>
        <v/>
      </c>
      <c r="R17" s="105" t="str">
        <f t="shared" si="10"/>
        <v/>
      </c>
      <c r="S17" s="105" t="str">
        <f t="shared" si="10"/>
        <v/>
      </c>
      <c r="T17" s="106" t="str">
        <f t="shared" si="10"/>
        <v/>
      </c>
    </row>
    <row r="18" ht="22.5" customHeight="1">
      <c r="A18" s="99" t="str">
        <f>'Prep Sheet'!A45</f>
        <v/>
      </c>
      <c r="B18" s="103"/>
      <c r="C18" s="105" t="str">
        <f>'Prep Sheet'!B45</f>
        <v/>
      </c>
      <c r="D18" s="105" t="str">
        <f t="shared" si="7"/>
        <v/>
      </c>
      <c r="E18" s="105" t="str">
        <f t="shared" ref="E18:T18" si="11">D18</f>
        <v/>
      </c>
      <c r="F18" s="105" t="str">
        <f t="shared" si="11"/>
        <v/>
      </c>
      <c r="G18" s="105" t="str">
        <f t="shared" si="11"/>
        <v/>
      </c>
      <c r="H18" s="105" t="str">
        <f t="shared" si="11"/>
        <v/>
      </c>
      <c r="I18" s="105" t="str">
        <f t="shared" si="11"/>
        <v/>
      </c>
      <c r="J18" s="105" t="str">
        <f t="shared" si="11"/>
        <v/>
      </c>
      <c r="K18" s="105" t="str">
        <f t="shared" si="11"/>
        <v/>
      </c>
      <c r="L18" s="105" t="str">
        <f t="shared" si="11"/>
        <v/>
      </c>
      <c r="M18" s="105" t="str">
        <f t="shared" si="11"/>
        <v/>
      </c>
      <c r="N18" s="105" t="str">
        <f t="shared" si="11"/>
        <v/>
      </c>
      <c r="O18" s="105" t="str">
        <f t="shared" si="11"/>
        <v/>
      </c>
      <c r="P18" s="105" t="str">
        <f t="shared" si="11"/>
        <v/>
      </c>
      <c r="Q18" s="105" t="str">
        <f t="shared" si="11"/>
        <v/>
      </c>
      <c r="R18" s="105" t="str">
        <f t="shared" si="11"/>
        <v/>
      </c>
      <c r="S18" s="105" t="str">
        <f t="shared" si="11"/>
        <v/>
      </c>
      <c r="T18" s="106" t="str">
        <f t="shared" si="11"/>
        <v/>
      </c>
    </row>
    <row r="19" ht="22.5" customHeight="1">
      <c r="A19" s="99" t="str">
        <f>'Prep Sheet'!A46</f>
        <v/>
      </c>
      <c r="B19" s="103"/>
      <c r="C19" s="105" t="str">
        <f>'Prep Sheet'!B46</f>
        <v/>
      </c>
      <c r="D19" s="105" t="str">
        <f t="shared" si="7"/>
        <v/>
      </c>
      <c r="E19" s="105" t="str">
        <f t="shared" ref="E19:T19" si="12">D19</f>
        <v/>
      </c>
      <c r="F19" s="105" t="str">
        <f t="shared" si="12"/>
        <v/>
      </c>
      <c r="G19" s="105" t="str">
        <f t="shared" si="12"/>
        <v/>
      </c>
      <c r="H19" s="105" t="str">
        <f t="shared" si="12"/>
        <v/>
      </c>
      <c r="I19" s="105" t="str">
        <f t="shared" si="12"/>
        <v/>
      </c>
      <c r="J19" s="105" t="str">
        <f t="shared" si="12"/>
        <v/>
      </c>
      <c r="K19" s="105" t="str">
        <f t="shared" si="12"/>
        <v/>
      </c>
      <c r="L19" s="105" t="str">
        <f t="shared" si="12"/>
        <v/>
      </c>
      <c r="M19" s="105" t="str">
        <f t="shared" si="12"/>
        <v/>
      </c>
      <c r="N19" s="105" t="str">
        <f t="shared" si="12"/>
        <v/>
      </c>
      <c r="O19" s="105" t="str">
        <f t="shared" si="12"/>
        <v/>
      </c>
      <c r="P19" s="105" t="str">
        <f t="shared" si="12"/>
        <v/>
      </c>
      <c r="Q19" s="105" t="str">
        <f t="shared" si="12"/>
        <v/>
      </c>
      <c r="R19" s="105" t="str">
        <f t="shared" si="12"/>
        <v/>
      </c>
      <c r="S19" s="105" t="str">
        <f t="shared" si="12"/>
        <v/>
      </c>
      <c r="T19" s="106" t="str">
        <f t="shared" si="12"/>
        <v/>
      </c>
    </row>
    <row r="20" ht="22.5" customHeight="1">
      <c r="A20" s="99" t="str">
        <f>'Prep Sheet'!A47</f>
        <v/>
      </c>
      <c r="B20" s="103"/>
      <c r="C20" s="105" t="str">
        <f>'Prep Sheet'!B47</f>
        <v/>
      </c>
      <c r="D20" s="105" t="str">
        <f t="shared" si="7"/>
        <v/>
      </c>
      <c r="E20" s="105" t="str">
        <f t="shared" ref="E20:T20" si="13">D20</f>
        <v/>
      </c>
      <c r="F20" s="105" t="str">
        <f t="shared" si="13"/>
        <v/>
      </c>
      <c r="G20" s="105" t="str">
        <f t="shared" si="13"/>
        <v/>
      </c>
      <c r="H20" s="105" t="str">
        <f t="shared" si="13"/>
        <v/>
      </c>
      <c r="I20" s="105" t="str">
        <f t="shared" si="13"/>
        <v/>
      </c>
      <c r="J20" s="105" t="str">
        <f t="shared" si="13"/>
        <v/>
      </c>
      <c r="K20" s="105" t="str">
        <f t="shared" si="13"/>
        <v/>
      </c>
      <c r="L20" s="105" t="str">
        <f t="shared" si="13"/>
        <v/>
      </c>
      <c r="M20" s="105" t="str">
        <f t="shared" si="13"/>
        <v/>
      </c>
      <c r="N20" s="105" t="str">
        <f t="shared" si="13"/>
        <v/>
      </c>
      <c r="O20" s="105" t="str">
        <f t="shared" si="13"/>
        <v/>
      </c>
      <c r="P20" s="105" t="str">
        <f t="shared" si="13"/>
        <v/>
      </c>
      <c r="Q20" s="105" t="str">
        <f t="shared" si="13"/>
        <v/>
      </c>
      <c r="R20" s="105" t="str">
        <f t="shared" si="13"/>
        <v/>
      </c>
      <c r="S20" s="105" t="str">
        <f t="shared" si="13"/>
        <v/>
      </c>
      <c r="T20" s="106" t="str">
        <f t="shared" si="13"/>
        <v/>
      </c>
    </row>
    <row r="21" ht="22.5" customHeight="1">
      <c r="A21" s="99" t="str">
        <f>'Prep Sheet'!A48</f>
        <v/>
      </c>
      <c r="B21" s="103"/>
      <c r="C21" s="105" t="str">
        <f>'Prep Sheet'!B48</f>
        <v/>
      </c>
      <c r="D21" s="105" t="str">
        <f t="shared" si="7"/>
        <v/>
      </c>
      <c r="E21" s="105" t="str">
        <f t="shared" ref="E21:T21" si="14">D21</f>
        <v/>
      </c>
      <c r="F21" s="105" t="str">
        <f t="shared" si="14"/>
        <v/>
      </c>
      <c r="G21" s="105" t="str">
        <f t="shared" si="14"/>
        <v/>
      </c>
      <c r="H21" s="105" t="str">
        <f t="shared" si="14"/>
        <v/>
      </c>
      <c r="I21" s="105" t="str">
        <f t="shared" si="14"/>
        <v/>
      </c>
      <c r="J21" s="105" t="str">
        <f t="shared" si="14"/>
        <v/>
      </c>
      <c r="K21" s="105" t="str">
        <f t="shared" si="14"/>
        <v/>
      </c>
      <c r="L21" s="105" t="str">
        <f t="shared" si="14"/>
        <v/>
      </c>
      <c r="M21" s="105" t="str">
        <f t="shared" si="14"/>
        <v/>
      </c>
      <c r="N21" s="105" t="str">
        <f t="shared" si="14"/>
        <v/>
      </c>
      <c r="O21" s="105" t="str">
        <f t="shared" si="14"/>
        <v/>
      </c>
      <c r="P21" s="105" t="str">
        <f t="shared" si="14"/>
        <v/>
      </c>
      <c r="Q21" s="105" t="str">
        <f t="shared" si="14"/>
        <v/>
      </c>
      <c r="R21" s="105" t="str">
        <f t="shared" si="14"/>
        <v/>
      </c>
      <c r="S21" s="105" t="str">
        <f t="shared" si="14"/>
        <v/>
      </c>
      <c r="T21" s="106" t="str">
        <f t="shared" si="14"/>
        <v/>
      </c>
    </row>
    <row r="22" ht="22.5" customHeight="1">
      <c r="A22" s="99" t="str">
        <f>'Prep Sheet'!A49</f>
        <v/>
      </c>
      <c r="B22" s="103"/>
      <c r="C22" s="105" t="str">
        <f>'Prep Sheet'!B49</f>
        <v/>
      </c>
      <c r="D22" s="105" t="str">
        <f t="shared" si="7"/>
        <v/>
      </c>
      <c r="E22" s="105" t="str">
        <f t="shared" ref="E22:T22" si="15">D22</f>
        <v/>
      </c>
      <c r="F22" s="105" t="str">
        <f t="shared" si="15"/>
        <v/>
      </c>
      <c r="G22" s="105" t="str">
        <f t="shared" si="15"/>
        <v/>
      </c>
      <c r="H22" s="105" t="str">
        <f t="shared" si="15"/>
        <v/>
      </c>
      <c r="I22" s="105" t="str">
        <f t="shared" si="15"/>
        <v/>
      </c>
      <c r="J22" s="105" t="str">
        <f t="shared" si="15"/>
        <v/>
      </c>
      <c r="K22" s="105" t="str">
        <f t="shared" si="15"/>
        <v/>
      </c>
      <c r="L22" s="105" t="str">
        <f t="shared" si="15"/>
        <v/>
      </c>
      <c r="M22" s="105" t="str">
        <f t="shared" si="15"/>
        <v/>
      </c>
      <c r="N22" s="105" t="str">
        <f t="shared" si="15"/>
        <v/>
      </c>
      <c r="O22" s="105" t="str">
        <f t="shared" si="15"/>
        <v/>
      </c>
      <c r="P22" s="105" t="str">
        <f t="shared" si="15"/>
        <v/>
      </c>
      <c r="Q22" s="105" t="str">
        <f t="shared" si="15"/>
        <v/>
      </c>
      <c r="R22" s="105" t="str">
        <f t="shared" si="15"/>
        <v/>
      </c>
      <c r="S22" s="105" t="str">
        <f t="shared" si="15"/>
        <v/>
      </c>
      <c r="T22" s="106" t="str">
        <f t="shared" si="15"/>
        <v/>
      </c>
    </row>
    <row r="23" ht="22.5" customHeight="1">
      <c r="A23" s="99" t="str">
        <f>'Prep Sheet'!A50</f>
        <v/>
      </c>
      <c r="B23" s="103"/>
      <c r="C23" s="105" t="str">
        <f>'Prep Sheet'!B50</f>
        <v/>
      </c>
      <c r="D23" s="105" t="str">
        <f t="shared" si="7"/>
        <v/>
      </c>
      <c r="E23" s="105" t="str">
        <f t="shared" ref="E23:T23" si="16">D23</f>
        <v/>
      </c>
      <c r="F23" s="105" t="str">
        <f t="shared" si="16"/>
        <v/>
      </c>
      <c r="G23" s="105" t="str">
        <f t="shared" si="16"/>
        <v/>
      </c>
      <c r="H23" s="105" t="str">
        <f t="shared" si="16"/>
        <v/>
      </c>
      <c r="I23" s="105" t="str">
        <f t="shared" si="16"/>
        <v/>
      </c>
      <c r="J23" s="105" t="str">
        <f t="shared" si="16"/>
        <v/>
      </c>
      <c r="K23" s="105" t="str">
        <f t="shared" si="16"/>
        <v/>
      </c>
      <c r="L23" s="105" t="str">
        <f t="shared" si="16"/>
        <v/>
      </c>
      <c r="M23" s="105" t="str">
        <f t="shared" si="16"/>
        <v/>
      </c>
      <c r="N23" s="105" t="str">
        <f t="shared" si="16"/>
        <v/>
      </c>
      <c r="O23" s="105" t="str">
        <f t="shared" si="16"/>
        <v/>
      </c>
      <c r="P23" s="105" t="str">
        <f t="shared" si="16"/>
        <v/>
      </c>
      <c r="Q23" s="105" t="str">
        <f t="shared" si="16"/>
        <v/>
      </c>
      <c r="R23" s="105" t="str">
        <f t="shared" si="16"/>
        <v/>
      </c>
      <c r="S23" s="105" t="str">
        <f t="shared" si="16"/>
        <v/>
      </c>
      <c r="T23" s="106" t="str">
        <f t="shared" si="16"/>
        <v/>
      </c>
    </row>
    <row r="24" ht="22.5" customHeight="1">
      <c r="A24" s="99" t="str">
        <f>'Prep Sheet'!A51</f>
        <v/>
      </c>
      <c r="B24" s="103"/>
      <c r="C24" s="105" t="str">
        <f>'Prep Sheet'!B51</f>
        <v/>
      </c>
      <c r="D24" s="105" t="str">
        <f t="shared" si="7"/>
        <v/>
      </c>
      <c r="E24" s="105" t="str">
        <f t="shared" ref="E24:T24" si="17">D24</f>
        <v/>
      </c>
      <c r="F24" s="105" t="str">
        <f t="shared" si="17"/>
        <v/>
      </c>
      <c r="G24" s="105" t="str">
        <f t="shared" si="17"/>
        <v/>
      </c>
      <c r="H24" s="105" t="str">
        <f t="shared" si="17"/>
        <v/>
      </c>
      <c r="I24" s="105" t="str">
        <f t="shared" si="17"/>
        <v/>
      </c>
      <c r="J24" s="105" t="str">
        <f t="shared" si="17"/>
        <v/>
      </c>
      <c r="K24" s="105" t="str">
        <f t="shared" si="17"/>
        <v/>
      </c>
      <c r="L24" s="105" t="str">
        <f t="shared" si="17"/>
        <v/>
      </c>
      <c r="M24" s="105" t="str">
        <f t="shared" si="17"/>
        <v/>
      </c>
      <c r="N24" s="105" t="str">
        <f t="shared" si="17"/>
        <v/>
      </c>
      <c r="O24" s="105" t="str">
        <f t="shared" si="17"/>
        <v/>
      </c>
      <c r="P24" s="105" t="str">
        <f t="shared" si="17"/>
        <v/>
      </c>
      <c r="Q24" s="105" t="str">
        <f t="shared" si="17"/>
        <v/>
      </c>
      <c r="R24" s="105" t="str">
        <f t="shared" si="17"/>
        <v/>
      </c>
      <c r="S24" s="105" t="str">
        <f t="shared" si="17"/>
        <v/>
      </c>
      <c r="T24" s="106" t="str">
        <f t="shared" si="17"/>
        <v/>
      </c>
    </row>
    <row r="25" ht="22.5" customHeight="1">
      <c r="A25" s="99" t="str">
        <f>'Prep Sheet'!A52</f>
        <v/>
      </c>
      <c r="B25" s="103"/>
      <c r="C25" s="105" t="str">
        <f>'Prep Sheet'!B52</f>
        <v/>
      </c>
      <c r="D25" s="105" t="str">
        <f t="shared" si="7"/>
        <v/>
      </c>
      <c r="E25" s="105" t="str">
        <f t="shared" ref="E25:T25" si="18">D25</f>
        <v/>
      </c>
      <c r="F25" s="105" t="str">
        <f t="shared" si="18"/>
        <v/>
      </c>
      <c r="G25" s="105" t="str">
        <f t="shared" si="18"/>
        <v/>
      </c>
      <c r="H25" s="105" t="str">
        <f t="shared" si="18"/>
        <v/>
      </c>
      <c r="I25" s="105" t="str">
        <f t="shared" si="18"/>
        <v/>
      </c>
      <c r="J25" s="105" t="str">
        <f t="shared" si="18"/>
        <v/>
      </c>
      <c r="K25" s="105" t="str">
        <f t="shared" si="18"/>
        <v/>
      </c>
      <c r="L25" s="105" t="str">
        <f t="shared" si="18"/>
        <v/>
      </c>
      <c r="M25" s="105" t="str">
        <f t="shared" si="18"/>
        <v/>
      </c>
      <c r="N25" s="105" t="str">
        <f t="shared" si="18"/>
        <v/>
      </c>
      <c r="O25" s="105" t="str">
        <f t="shared" si="18"/>
        <v/>
      </c>
      <c r="P25" s="105" t="str">
        <f t="shared" si="18"/>
        <v/>
      </c>
      <c r="Q25" s="105" t="str">
        <f t="shared" si="18"/>
        <v/>
      </c>
      <c r="R25" s="105" t="str">
        <f t="shared" si="18"/>
        <v/>
      </c>
      <c r="S25" s="105" t="str">
        <f t="shared" si="18"/>
        <v/>
      </c>
      <c r="T25" s="106" t="str">
        <f t="shared" si="18"/>
        <v/>
      </c>
    </row>
    <row r="26" ht="22.5" customHeight="1">
      <c r="A26" s="99" t="str">
        <f>'Prep Sheet'!A53</f>
        <v/>
      </c>
      <c r="B26" s="103"/>
      <c r="C26" s="105" t="str">
        <f>'Prep Sheet'!B53</f>
        <v/>
      </c>
      <c r="D26" s="105" t="str">
        <f t="shared" si="7"/>
        <v/>
      </c>
      <c r="E26" s="105" t="str">
        <f t="shared" ref="E26:T26" si="19">D26</f>
        <v/>
      </c>
      <c r="F26" s="105" t="str">
        <f t="shared" si="19"/>
        <v/>
      </c>
      <c r="G26" s="105" t="str">
        <f t="shared" si="19"/>
        <v/>
      </c>
      <c r="H26" s="105" t="str">
        <f t="shared" si="19"/>
        <v/>
      </c>
      <c r="I26" s="105" t="str">
        <f t="shared" si="19"/>
        <v/>
      </c>
      <c r="J26" s="105" t="str">
        <f t="shared" si="19"/>
        <v/>
      </c>
      <c r="K26" s="105" t="str">
        <f t="shared" si="19"/>
        <v/>
      </c>
      <c r="L26" s="105" t="str">
        <f t="shared" si="19"/>
        <v/>
      </c>
      <c r="M26" s="105" t="str">
        <f t="shared" si="19"/>
        <v/>
      </c>
      <c r="N26" s="105" t="str">
        <f t="shared" si="19"/>
        <v/>
      </c>
      <c r="O26" s="105" t="str">
        <f t="shared" si="19"/>
        <v/>
      </c>
      <c r="P26" s="105" t="str">
        <f t="shared" si="19"/>
        <v/>
      </c>
      <c r="Q26" s="105" t="str">
        <f t="shared" si="19"/>
        <v/>
      </c>
      <c r="R26" s="105" t="str">
        <f t="shared" si="19"/>
        <v/>
      </c>
      <c r="S26" s="105" t="str">
        <f t="shared" si="19"/>
        <v/>
      </c>
      <c r="T26" s="106" t="str">
        <f t="shared" si="19"/>
        <v/>
      </c>
    </row>
    <row r="27" ht="22.5" customHeight="1">
      <c r="A27" s="99" t="str">
        <f>'Prep Sheet'!A54</f>
        <v/>
      </c>
      <c r="B27" s="103"/>
      <c r="C27" s="105" t="str">
        <f>'Prep Sheet'!B54</f>
        <v/>
      </c>
      <c r="D27" s="105" t="str">
        <f t="shared" si="7"/>
        <v/>
      </c>
      <c r="E27" s="105" t="str">
        <f t="shared" ref="E27:T27" si="20">D27</f>
        <v/>
      </c>
      <c r="F27" s="105" t="str">
        <f t="shared" si="20"/>
        <v/>
      </c>
      <c r="G27" s="105" t="str">
        <f t="shared" si="20"/>
        <v/>
      </c>
      <c r="H27" s="105" t="str">
        <f t="shared" si="20"/>
        <v/>
      </c>
      <c r="I27" s="105" t="str">
        <f t="shared" si="20"/>
        <v/>
      </c>
      <c r="J27" s="105" t="str">
        <f t="shared" si="20"/>
        <v/>
      </c>
      <c r="K27" s="105" t="str">
        <f t="shared" si="20"/>
        <v/>
      </c>
      <c r="L27" s="105" t="str">
        <f t="shared" si="20"/>
        <v/>
      </c>
      <c r="M27" s="105" t="str">
        <f t="shared" si="20"/>
        <v/>
      </c>
      <c r="N27" s="105" t="str">
        <f t="shared" si="20"/>
        <v/>
      </c>
      <c r="O27" s="105" t="str">
        <f t="shared" si="20"/>
        <v/>
      </c>
      <c r="P27" s="105" t="str">
        <f t="shared" si="20"/>
        <v/>
      </c>
      <c r="Q27" s="105" t="str">
        <f t="shared" si="20"/>
        <v/>
      </c>
      <c r="R27" s="105" t="str">
        <f t="shared" si="20"/>
        <v/>
      </c>
      <c r="S27" s="105" t="str">
        <f t="shared" si="20"/>
        <v/>
      </c>
      <c r="T27" s="106" t="str">
        <f t="shared" si="20"/>
        <v/>
      </c>
    </row>
    <row r="28" ht="22.5" customHeight="1">
      <c r="A28" s="107" t="str">
        <f>'Prep Sheet'!A55</f>
        <v/>
      </c>
      <c r="B28" s="108"/>
      <c r="C28" s="109" t="str">
        <f>'Prep Sheet'!B55</f>
        <v/>
      </c>
      <c r="D28" s="109" t="str">
        <f t="shared" si="7"/>
        <v/>
      </c>
      <c r="E28" s="109" t="str">
        <f t="shared" ref="E28:T28" si="21">D28</f>
        <v/>
      </c>
      <c r="F28" s="109" t="str">
        <f t="shared" si="21"/>
        <v/>
      </c>
      <c r="G28" s="109" t="str">
        <f t="shared" si="21"/>
        <v/>
      </c>
      <c r="H28" s="109" t="str">
        <f t="shared" si="21"/>
        <v/>
      </c>
      <c r="I28" s="109" t="str">
        <f t="shared" si="21"/>
        <v/>
      </c>
      <c r="J28" s="109" t="str">
        <f t="shared" si="21"/>
        <v/>
      </c>
      <c r="K28" s="109" t="str">
        <f t="shared" si="21"/>
        <v/>
      </c>
      <c r="L28" s="109" t="str">
        <f t="shared" si="21"/>
        <v/>
      </c>
      <c r="M28" s="109" t="str">
        <f t="shared" si="21"/>
        <v/>
      </c>
      <c r="N28" s="109" t="str">
        <f t="shared" si="21"/>
        <v/>
      </c>
      <c r="O28" s="109" t="str">
        <f t="shared" si="21"/>
        <v/>
      </c>
      <c r="P28" s="109" t="str">
        <f t="shared" si="21"/>
        <v/>
      </c>
      <c r="Q28" s="109" t="str">
        <f t="shared" si="21"/>
        <v/>
      </c>
      <c r="R28" s="109" t="str">
        <f t="shared" si="21"/>
        <v/>
      </c>
      <c r="S28" s="109" t="str">
        <f t="shared" si="21"/>
        <v/>
      </c>
      <c r="T28" s="110" t="str">
        <f t="shared" si="21"/>
        <v/>
      </c>
    </row>
    <row r="29" ht="22.5" customHeight="1">
      <c r="A29" s="111" t="s">
        <v>118</v>
      </c>
      <c r="B29" s="112"/>
      <c r="C29" s="113">
        <f t="shared" ref="C29:T29" si="22">SUM(C7:C28)</f>
        <v>47000</v>
      </c>
      <c r="D29" s="113">
        <f t="shared" si="22"/>
        <v>47000</v>
      </c>
      <c r="E29" s="113">
        <f t="shared" si="22"/>
        <v>53200</v>
      </c>
      <c r="F29" s="113">
        <f t="shared" si="22"/>
        <v>59900</v>
      </c>
      <c r="G29" s="113">
        <f t="shared" si="22"/>
        <v>49400</v>
      </c>
      <c r="H29" s="113">
        <f t="shared" si="22"/>
        <v>54400</v>
      </c>
      <c r="I29" s="113">
        <f t="shared" si="22"/>
        <v>54400</v>
      </c>
      <c r="J29" s="113">
        <f t="shared" si="22"/>
        <v>59400</v>
      </c>
      <c r="K29" s="113">
        <f t="shared" si="22"/>
        <v>59400</v>
      </c>
      <c r="L29" s="113">
        <f t="shared" si="22"/>
        <v>59600</v>
      </c>
      <c r="M29" s="113">
        <f t="shared" si="22"/>
        <v>72500</v>
      </c>
      <c r="N29" s="113">
        <f t="shared" si="22"/>
        <v>72500</v>
      </c>
      <c r="O29" s="113">
        <f t="shared" si="22"/>
        <v>72500</v>
      </c>
      <c r="P29" s="113">
        <f t="shared" si="22"/>
        <v>72500</v>
      </c>
      <c r="Q29" s="113">
        <f t="shared" si="22"/>
        <v>72500</v>
      </c>
      <c r="R29" s="113">
        <f t="shared" si="22"/>
        <v>72500</v>
      </c>
      <c r="S29" s="113">
        <f t="shared" si="22"/>
        <v>72500</v>
      </c>
      <c r="T29" s="114">
        <f t="shared" si="22"/>
        <v>78700</v>
      </c>
    </row>
    <row r="30" ht="22.5" customHeight="1">
      <c r="A30" s="12" t="s">
        <v>119</v>
      </c>
    </row>
    <row r="31" ht="22.5" customHeight="1">
      <c r="A31" s="17"/>
      <c r="B31" s="94" t="s">
        <v>115</v>
      </c>
      <c r="C31" s="94" t="s">
        <v>20</v>
      </c>
      <c r="D31" s="94" t="s">
        <v>83</v>
      </c>
      <c r="E31" s="94" t="s">
        <v>84</v>
      </c>
      <c r="F31" s="94" t="s">
        <v>85</v>
      </c>
      <c r="G31" s="94" t="s">
        <v>86</v>
      </c>
      <c r="H31" s="94" t="s">
        <v>87</v>
      </c>
      <c r="I31" s="94" t="s">
        <v>88</v>
      </c>
      <c r="J31" s="94" t="s">
        <v>89</v>
      </c>
      <c r="K31" s="94" t="s">
        <v>90</v>
      </c>
      <c r="L31" s="94" t="s">
        <v>91</v>
      </c>
      <c r="M31" s="94" t="s">
        <v>92</v>
      </c>
      <c r="N31" s="94" t="s">
        <v>93</v>
      </c>
      <c r="O31" s="94" t="s">
        <v>94</v>
      </c>
      <c r="P31" s="94" t="s">
        <v>95</v>
      </c>
      <c r="Q31" s="94" t="s">
        <v>96</v>
      </c>
      <c r="R31" s="94" t="s">
        <v>97</v>
      </c>
      <c r="S31" s="94" t="s">
        <v>98</v>
      </c>
      <c r="T31" s="94" t="s">
        <v>99</v>
      </c>
    </row>
    <row r="32" ht="22.5" customHeight="1">
      <c r="A32" s="115" t="str">
        <f>'Prep Sheet'!A58</f>
        <v>Advertising &amp; Promotion</v>
      </c>
      <c r="B32" s="116"/>
      <c r="C32" s="117">
        <f>(6000)*1.5</f>
        <v>9000</v>
      </c>
      <c r="D32" s="117">
        <f t="shared" ref="D32:F32" si="23">C32+1500</f>
        <v>10500</v>
      </c>
      <c r="E32" s="117">
        <f t="shared" si="23"/>
        <v>12000</v>
      </c>
      <c r="F32" s="117">
        <f t="shared" si="23"/>
        <v>13500</v>
      </c>
      <c r="G32" s="117"/>
      <c r="H32" s="117"/>
      <c r="I32" s="117"/>
      <c r="J32" s="117"/>
      <c r="K32" s="117"/>
      <c r="L32" s="117"/>
      <c r="M32" s="117">
        <f t="shared" ref="M32:T32" si="24">L32+1500</f>
        <v>1500</v>
      </c>
      <c r="N32" s="117">
        <f t="shared" si="24"/>
        <v>3000</v>
      </c>
      <c r="O32" s="117">
        <f t="shared" si="24"/>
        <v>4500</v>
      </c>
      <c r="P32" s="117">
        <f t="shared" si="24"/>
        <v>6000</v>
      </c>
      <c r="Q32" s="117">
        <f t="shared" si="24"/>
        <v>7500</v>
      </c>
      <c r="R32" s="117">
        <f t="shared" si="24"/>
        <v>9000</v>
      </c>
      <c r="S32" s="117">
        <f t="shared" si="24"/>
        <v>10500</v>
      </c>
      <c r="T32" s="117">
        <f t="shared" si="24"/>
        <v>12000</v>
      </c>
    </row>
    <row r="33" ht="22.5" customHeight="1">
      <c r="A33" s="118" t="str">
        <f>'Prep Sheet'!A59</f>
        <v>Subcontractors</v>
      </c>
      <c r="B33" s="119"/>
      <c r="C33" s="73">
        <v>10000.0</v>
      </c>
      <c r="D33" s="73">
        <v>10000.0</v>
      </c>
      <c r="E33" s="73">
        <v>8000.0</v>
      </c>
      <c r="F33" s="73">
        <v>6000.0</v>
      </c>
      <c r="G33" s="73">
        <f>F33</f>
        <v>6000</v>
      </c>
      <c r="H33" s="73">
        <v>4000.0</v>
      </c>
      <c r="I33" s="73">
        <f>H33</f>
        <v>4000</v>
      </c>
      <c r="J33" s="73">
        <v>3000.0</v>
      </c>
      <c r="K33" s="73">
        <f>J33</f>
        <v>3000</v>
      </c>
      <c r="L33" s="73">
        <v>2000.0</v>
      </c>
      <c r="M33" s="73">
        <f t="shared" ref="M33:T33" si="25">L33</f>
        <v>2000</v>
      </c>
      <c r="N33" s="73">
        <f t="shared" si="25"/>
        <v>2000</v>
      </c>
      <c r="O33" s="73">
        <f t="shared" si="25"/>
        <v>2000</v>
      </c>
      <c r="P33" s="73">
        <f t="shared" si="25"/>
        <v>2000</v>
      </c>
      <c r="Q33" s="73">
        <f t="shared" si="25"/>
        <v>2000</v>
      </c>
      <c r="R33" s="73">
        <f t="shared" si="25"/>
        <v>2000</v>
      </c>
      <c r="S33" s="73">
        <f t="shared" si="25"/>
        <v>2000</v>
      </c>
      <c r="T33" s="104">
        <f t="shared" si="25"/>
        <v>2000</v>
      </c>
    </row>
    <row r="34" ht="22.5" customHeight="1">
      <c r="A34" s="118" t="s">
        <v>120</v>
      </c>
      <c r="B34" s="119"/>
      <c r="C34" s="73" t="str">
        <f>'Prep Sheet'!B60</f>
        <v/>
      </c>
      <c r="D34" s="73"/>
      <c r="E34" s="73">
        <v>1200.0</v>
      </c>
      <c r="F34" s="73">
        <f>E34</f>
        <v>1200</v>
      </c>
      <c r="G34" s="73"/>
      <c r="H34" s="73">
        <v>1200.0</v>
      </c>
      <c r="I34" s="73"/>
      <c r="J34" s="73">
        <v>1200.0</v>
      </c>
      <c r="K34" s="73"/>
      <c r="L34" s="73">
        <v>1200.0</v>
      </c>
      <c r="M34" s="73"/>
      <c r="N34" s="73" t="str">
        <f t="shared" ref="N34:S34" si="26">M34</f>
        <v/>
      </c>
      <c r="O34" s="73" t="str">
        <f t="shared" si="26"/>
        <v/>
      </c>
      <c r="P34" s="73" t="str">
        <f t="shared" si="26"/>
        <v/>
      </c>
      <c r="Q34" s="73" t="str">
        <f t="shared" si="26"/>
        <v/>
      </c>
      <c r="R34" s="73" t="str">
        <f t="shared" si="26"/>
        <v/>
      </c>
      <c r="S34" s="73" t="str">
        <f t="shared" si="26"/>
        <v/>
      </c>
      <c r="T34" s="104">
        <v>1200.0</v>
      </c>
    </row>
    <row r="35" ht="22.5" customHeight="1">
      <c r="A35" s="118"/>
      <c r="B35" s="119"/>
      <c r="C35" s="73" t="str">
        <f>'Prep Sheet'!B61</f>
        <v/>
      </c>
      <c r="D35" s="73" t="str">
        <f t="shared" ref="D35:T35" si="27">C35</f>
        <v/>
      </c>
      <c r="E35" s="73" t="str">
        <f t="shared" si="27"/>
        <v/>
      </c>
      <c r="F35" s="73" t="str">
        <f t="shared" si="27"/>
        <v/>
      </c>
      <c r="G35" s="73" t="str">
        <f t="shared" si="27"/>
        <v/>
      </c>
      <c r="H35" s="73" t="str">
        <f t="shared" si="27"/>
        <v/>
      </c>
      <c r="I35" s="73" t="str">
        <f t="shared" si="27"/>
        <v/>
      </c>
      <c r="J35" s="73" t="str">
        <f t="shared" si="27"/>
        <v/>
      </c>
      <c r="K35" s="73" t="str">
        <f t="shared" si="27"/>
        <v/>
      </c>
      <c r="L35" s="73" t="str">
        <f t="shared" si="27"/>
        <v/>
      </c>
      <c r="M35" s="73" t="str">
        <f t="shared" si="27"/>
        <v/>
      </c>
      <c r="N35" s="73" t="str">
        <f t="shared" si="27"/>
        <v/>
      </c>
      <c r="O35" s="73" t="str">
        <f t="shared" si="27"/>
        <v/>
      </c>
      <c r="P35" s="73" t="str">
        <f t="shared" si="27"/>
        <v/>
      </c>
      <c r="Q35" s="73" t="str">
        <f t="shared" si="27"/>
        <v/>
      </c>
      <c r="R35" s="73" t="str">
        <f t="shared" si="27"/>
        <v/>
      </c>
      <c r="S35" s="73" t="str">
        <f t="shared" si="27"/>
        <v/>
      </c>
      <c r="T35" s="104" t="str">
        <f t="shared" si="27"/>
        <v/>
      </c>
    </row>
    <row r="36" ht="22.5" customHeight="1">
      <c r="A36" s="118" t="str">
        <f>'Prep Sheet'!A62</f>
        <v/>
      </c>
      <c r="B36" s="119"/>
      <c r="C36" s="73" t="str">
        <f>'Prep Sheet'!B62</f>
        <v/>
      </c>
      <c r="D36" s="73" t="str">
        <f t="shared" ref="D36:T36" si="28">C36</f>
        <v/>
      </c>
      <c r="E36" s="73" t="str">
        <f t="shared" si="28"/>
        <v/>
      </c>
      <c r="F36" s="73" t="str">
        <f t="shared" si="28"/>
        <v/>
      </c>
      <c r="G36" s="73" t="str">
        <f t="shared" si="28"/>
        <v/>
      </c>
      <c r="H36" s="73" t="str">
        <f t="shared" si="28"/>
        <v/>
      </c>
      <c r="I36" s="73" t="str">
        <f t="shared" si="28"/>
        <v/>
      </c>
      <c r="J36" s="73" t="str">
        <f t="shared" si="28"/>
        <v/>
      </c>
      <c r="K36" s="73" t="str">
        <f t="shared" si="28"/>
        <v/>
      </c>
      <c r="L36" s="73" t="str">
        <f t="shared" si="28"/>
        <v/>
      </c>
      <c r="M36" s="73" t="str">
        <f t="shared" si="28"/>
        <v/>
      </c>
      <c r="N36" s="73" t="str">
        <f t="shared" si="28"/>
        <v/>
      </c>
      <c r="O36" s="73" t="str">
        <f t="shared" si="28"/>
        <v/>
      </c>
      <c r="P36" s="73" t="str">
        <f t="shared" si="28"/>
        <v/>
      </c>
      <c r="Q36" s="73" t="str">
        <f t="shared" si="28"/>
        <v/>
      </c>
      <c r="R36" s="73" t="str">
        <f t="shared" si="28"/>
        <v/>
      </c>
      <c r="S36" s="73" t="str">
        <f t="shared" si="28"/>
        <v/>
      </c>
      <c r="T36" s="104" t="str">
        <f t="shared" si="28"/>
        <v/>
      </c>
    </row>
    <row r="37" ht="22.5" customHeight="1">
      <c r="A37" s="118" t="str">
        <f>'Prep Sheet'!A63</f>
        <v/>
      </c>
      <c r="B37" s="119"/>
      <c r="C37" s="73" t="str">
        <f>'Prep Sheet'!B63</f>
        <v/>
      </c>
      <c r="D37" s="73" t="str">
        <f t="shared" ref="D37:T37" si="29">C37</f>
        <v/>
      </c>
      <c r="E37" s="73" t="str">
        <f t="shared" si="29"/>
        <v/>
      </c>
      <c r="F37" s="73" t="str">
        <f t="shared" si="29"/>
        <v/>
      </c>
      <c r="G37" s="73" t="str">
        <f t="shared" si="29"/>
        <v/>
      </c>
      <c r="H37" s="73" t="str">
        <f t="shared" si="29"/>
        <v/>
      </c>
      <c r="I37" s="73" t="str">
        <f t="shared" si="29"/>
        <v/>
      </c>
      <c r="J37" s="73" t="str">
        <f t="shared" si="29"/>
        <v/>
      </c>
      <c r="K37" s="73" t="str">
        <f t="shared" si="29"/>
        <v/>
      </c>
      <c r="L37" s="73" t="str">
        <f t="shared" si="29"/>
        <v/>
      </c>
      <c r="M37" s="73" t="str">
        <f t="shared" si="29"/>
        <v/>
      </c>
      <c r="N37" s="73" t="str">
        <f t="shared" si="29"/>
        <v/>
      </c>
      <c r="O37" s="73" t="str">
        <f t="shared" si="29"/>
        <v/>
      </c>
      <c r="P37" s="73" t="str">
        <f t="shared" si="29"/>
        <v/>
      </c>
      <c r="Q37" s="73" t="str">
        <f t="shared" si="29"/>
        <v/>
      </c>
      <c r="R37" s="73" t="str">
        <f t="shared" si="29"/>
        <v/>
      </c>
      <c r="S37" s="73" t="str">
        <f t="shared" si="29"/>
        <v/>
      </c>
      <c r="T37" s="104" t="str">
        <f t="shared" si="29"/>
        <v/>
      </c>
    </row>
    <row r="38" ht="22.5" customHeight="1">
      <c r="A38" s="118" t="str">
        <f>'Prep Sheet'!A64</f>
        <v/>
      </c>
      <c r="B38" s="119"/>
      <c r="C38" s="73" t="str">
        <f>'Prep Sheet'!B64</f>
        <v/>
      </c>
      <c r="D38" s="73" t="str">
        <f t="shared" ref="D38:T38" si="30">C38</f>
        <v/>
      </c>
      <c r="E38" s="73" t="str">
        <f t="shared" si="30"/>
        <v/>
      </c>
      <c r="F38" s="73" t="str">
        <f t="shared" si="30"/>
        <v/>
      </c>
      <c r="G38" s="73" t="str">
        <f t="shared" si="30"/>
        <v/>
      </c>
      <c r="H38" s="73" t="str">
        <f t="shared" si="30"/>
        <v/>
      </c>
      <c r="I38" s="73" t="str">
        <f t="shared" si="30"/>
        <v/>
      </c>
      <c r="J38" s="73" t="str">
        <f t="shared" si="30"/>
        <v/>
      </c>
      <c r="K38" s="73" t="str">
        <f t="shared" si="30"/>
        <v/>
      </c>
      <c r="L38" s="73" t="str">
        <f t="shared" si="30"/>
        <v/>
      </c>
      <c r="M38" s="73" t="str">
        <f t="shared" si="30"/>
        <v/>
      </c>
      <c r="N38" s="73" t="str">
        <f t="shared" si="30"/>
        <v/>
      </c>
      <c r="O38" s="73" t="str">
        <f t="shared" si="30"/>
        <v/>
      </c>
      <c r="P38" s="73" t="str">
        <f t="shared" si="30"/>
        <v/>
      </c>
      <c r="Q38" s="73" t="str">
        <f t="shared" si="30"/>
        <v/>
      </c>
      <c r="R38" s="73" t="str">
        <f t="shared" si="30"/>
        <v/>
      </c>
      <c r="S38" s="73" t="str">
        <f t="shared" si="30"/>
        <v/>
      </c>
      <c r="T38" s="104" t="str">
        <f t="shared" si="30"/>
        <v/>
      </c>
    </row>
    <row r="39" ht="22.5" customHeight="1">
      <c r="A39" s="118" t="str">
        <f>'Prep Sheet'!A65</f>
        <v/>
      </c>
      <c r="B39" s="119"/>
      <c r="C39" s="73" t="str">
        <f>'Prep Sheet'!B65</f>
        <v/>
      </c>
      <c r="D39" s="73" t="str">
        <f t="shared" ref="D39:T39" si="31">C39</f>
        <v/>
      </c>
      <c r="E39" s="73" t="str">
        <f t="shared" si="31"/>
        <v/>
      </c>
      <c r="F39" s="73" t="str">
        <f t="shared" si="31"/>
        <v/>
      </c>
      <c r="G39" s="73" t="str">
        <f t="shared" si="31"/>
        <v/>
      </c>
      <c r="H39" s="73" t="str">
        <f t="shared" si="31"/>
        <v/>
      </c>
      <c r="I39" s="73" t="str">
        <f t="shared" si="31"/>
        <v/>
      </c>
      <c r="J39" s="73" t="str">
        <f t="shared" si="31"/>
        <v/>
      </c>
      <c r="K39" s="73" t="str">
        <f t="shared" si="31"/>
        <v/>
      </c>
      <c r="L39" s="73" t="str">
        <f t="shared" si="31"/>
        <v/>
      </c>
      <c r="M39" s="73" t="str">
        <f t="shared" si="31"/>
        <v/>
      </c>
      <c r="N39" s="73" t="str">
        <f t="shared" si="31"/>
        <v/>
      </c>
      <c r="O39" s="73" t="str">
        <f t="shared" si="31"/>
        <v/>
      </c>
      <c r="P39" s="73" t="str">
        <f t="shared" si="31"/>
        <v/>
      </c>
      <c r="Q39" s="73" t="str">
        <f t="shared" si="31"/>
        <v/>
      </c>
      <c r="R39" s="73" t="str">
        <f t="shared" si="31"/>
        <v/>
      </c>
      <c r="S39" s="73" t="str">
        <f t="shared" si="31"/>
        <v/>
      </c>
      <c r="T39" s="104" t="str">
        <f t="shared" si="31"/>
        <v/>
      </c>
    </row>
    <row r="40" ht="22.5" customHeight="1">
      <c r="A40" s="118" t="str">
        <f>'Prep Sheet'!A66</f>
        <v/>
      </c>
      <c r="B40" s="119"/>
      <c r="C40" s="73" t="str">
        <f>'Prep Sheet'!B66</f>
        <v/>
      </c>
      <c r="D40" s="73" t="str">
        <f t="shared" ref="D40:T40" si="32">C40</f>
        <v/>
      </c>
      <c r="E40" s="73" t="str">
        <f t="shared" si="32"/>
        <v/>
      </c>
      <c r="F40" s="73" t="str">
        <f t="shared" si="32"/>
        <v/>
      </c>
      <c r="G40" s="73" t="str">
        <f t="shared" si="32"/>
        <v/>
      </c>
      <c r="H40" s="73" t="str">
        <f t="shared" si="32"/>
        <v/>
      </c>
      <c r="I40" s="73" t="str">
        <f t="shared" si="32"/>
        <v/>
      </c>
      <c r="J40" s="73" t="str">
        <f t="shared" si="32"/>
        <v/>
      </c>
      <c r="K40" s="73" t="str">
        <f t="shared" si="32"/>
        <v/>
      </c>
      <c r="L40" s="73" t="str">
        <f t="shared" si="32"/>
        <v/>
      </c>
      <c r="M40" s="73" t="str">
        <f t="shared" si="32"/>
        <v/>
      </c>
      <c r="N40" s="73" t="str">
        <f t="shared" si="32"/>
        <v/>
      </c>
      <c r="O40" s="73" t="str">
        <f t="shared" si="32"/>
        <v/>
      </c>
      <c r="P40" s="73" t="str">
        <f t="shared" si="32"/>
        <v/>
      </c>
      <c r="Q40" s="73" t="str">
        <f t="shared" si="32"/>
        <v/>
      </c>
      <c r="R40" s="73" t="str">
        <f t="shared" si="32"/>
        <v/>
      </c>
      <c r="S40" s="73" t="str">
        <f t="shared" si="32"/>
        <v/>
      </c>
      <c r="T40" s="104" t="str">
        <f t="shared" si="32"/>
        <v/>
      </c>
    </row>
    <row r="41" ht="22.5" customHeight="1">
      <c r="A41" s="118" t="str">
        <f>'Prep Sheet'!A67</f>
        <v/>
      </c>
      <c r="B41" s="119"/>
      <c r="C41" s="73" t="str">
        <f>'Prep Sheet'!B67</f>
        <v/>
      </c>
      <c r="D41" s="73" t="str">
        <f t="shared" ref="D41:T41" si="33">C41</f>
        <v/>
      </c>
      <c r="E41" s="73" t="str">
        <f t="shared" si="33"/>
        <v/>
      </c>
      <c r="F41" s="73" t="str">
        <f t="shared" si="33"/>
        <v/>
      </c>
      <c r="G41" s="73" t="str">
        <f t="shared" si="33"/>
        <v/>
      </c>
      <c r="H41" s="73" t="str">
        <f t="shared" si="33"/>
        <v/>
      </c>
      <c r="I41" s="73" t="str">
        <f t="shared" si="33"/>
        <v/>
      </c>
      <c r="J41" s="73" t="str">
        <f t="shared" si="33"/>
        <v/>
      </c>
      <c r="K41" s="73" t="str">
        <f t="shared" si="33"/>
        <v/>
      </c>
      <c r="L41" s="73" t="str">
        <f t="shared" si="33"/>
        <v/>
      </c>
      <c r="M41" s="73" t="str">
        <f t="shared" si="33"/>
        <v/>
      </c>
      <c r="N41" s="73" t="str">
        <f t="shared" si="33"/>
        <v/>
      </c>
      <c r="O41" s="73" t="str">
        <f t="shared" si="33"/>
        <v/>
      </c>
      <c r="P41" s="73" t="str">
        <f t="shared" si="33"/>
        <v/>
      </c>
      <c r="Q41" s="73" t="str">
        <f t="shared" si="33"/>
        <v/>
      </c>
      <c r="R41" s="73" t="str">
        <f t="shared" si="33"/>
        <v/>
      </c>
      <c r="S41" s="73" t="str">
        <f t="shared" si="33"/>
        <v/>
      </c>
      <c r="T41" s="104" t="str">
        <f t="shared" si="33"/>
        <v/>
      </c>
    </row>
    <row r="42" ht="22.5" customHeight="1">
      <c r="A42" s="118" t="str">
        <f>'Prep Sheet'!A68</f>
        <v/>
      </c>
      <c r="B42" s="119"/>
      <c r="C42" s="73" t="str">
        <f>'Prep Sheet'!B68</f>
        <v/>
      </c>
      <c r="D42" s="73" t="str">
        <f t="shared" ref="D42:T42" si="34">C42</f>
        <v/>
      </c>
      <c r="E42" s="73" t="str">
        <f t="shared" si="34"/>
        <v/>
      </c>
      <c r="F42" s="73" t="str">
        <f t="shared" si="34"/>
        <v/>
      </c>
      <c r="G42" s="73" t="str">
        <f t="shared" si="34"/>
        <v/>
      </c>
      <c r="H42" s="73" t="str">
        <f t="shared" si="34"/>
        <v/>
      </c>
      <c r="I42" s="73" t="str">
        <f t="shared" si="34"/>
        <v/>
      </c>
      <c r="J42" s="73" t="str">
        <f t="shared" si="34"/>
        <v/>
      </c>
      <c r="K42" s="73" t="str">
        <f t="shared" si="34"/>
        <v/>
      </c>
      <c r="L42" s="73" t="str">
        <f t="shared" si="34"/>
        <v/>
      </c>
      <c r="M42" s="73" t="str">
        <f t="shared" si="34"/>
        <v/>
      </c>
      <c r="N42" s="73" t="str">
        <f t="shared" si="34"/>
        <v/>
      </c>
      <c r="O42" s="73" t="str">
        <f t="shared" si="34"/>
        <v/>
      </c>
      <c r="P42" s="73" t="str">
        <f t="shared" si="34"/>
        <v/>
      </c>
      <c r="Q42" s="73" t="str">
        <f t="shared" si="34"/>
        <v/>
      </c>
      <c r="R42" s="73" t="str">
        <f t="shared" si="34"/>
        <v/>
      </c>
      <c r="S42" s="73" t="str">
        <f t="shared" si="34"/>
        <v/>
      </c>
      <c r="T42" s="104" t="str">
        <f t="shared" si="34"/>
        <v/>
      </c>
    </row>
    <row r="43" ht="22.5" customHeight="1">
      <c r="A43" s="118" t="str">
        <f>'Prep Sheet'!A69</f>
        <v/>
      </c>
      <c r="B43" s="119"/>
      <c r="C43" s="73" t="str">
        <f>'Prep Sheet'!B69</f>
        <v/>
      </c>
      <c r="D43" s="73" t="str">
        <f t="shared" ref="D43:T43" si="35">C43</f>
        <v/>
      </c>
      <c r="E43" s="73" t="str">
        <f t="shared" si="35"/>
        <v/>
      </c>
      <c r="F43" s="73" t="str">
        <f t="shared" si="35"/>
        <v/>
      </c>
      <c r="G43" s="73" t="str">
        <f t="shared" si="35"/>
        <v/>
      </c>
      <c r="H43" s="73" t="str">
        <f t="shared" si="35"/>
        <v/>
      </c>
      <c r="I43" s="73" t="str">
        <f t="shared" si="35"/>
        <v/>
      </c>
      <c r="J43" s="73" t="str">
        <f t="shared" si="35"/>
        <v/>
      </c>
      <c r="K43" s="73" t="str">
        <f t="shared" si="35"/>
        <v/>
      </c>
      <c r="L43" s="73" t="str">
        <f t="shared" si="35"/>
        <v/>
      </c>
      <c r="M43" s="73" t="str">
        <f t="shared" si="35"/>
        <v/>
      </c>
      <c r="N43" s="73" t="str">
        <f t="shared" si="35"/>
        <v/>
      </c>
      <c r="O43" s="73" t="str">
        <f t="shared" si="35"/>
        <v/>
      </c>
      <c r="P43" s="73" t="str">
        <f t="shared" si="35"/>
        <v/>
      </c>
      <c r="Q43" s="73" t="str">
        <f t="shared" si="35"/>
        <v/>
      </c>
      <c r="R43" s="73" t="str">
        <f t="shared" si="35"/>
        <v/>
      </c>
      <c r="S43" s="73" t="str">
        <f t="shared" si="35"/>
        <v/>
      </c>
      <c r="T43" s="104" t="str">
        <f t="shared" si="35"/>
        <v/>
      </c>
    </row>
    <row r="44" ht="22.5" customHeight="1">
      <c r="A44" s="118" t="str">
        <f>'Prep Sheet'!A70</f>
        <v/>
      </c>
      <c r="B44" s="119"/>
      <c r="C44" s="73" t="str">
        <f>'Prep Sheet'!B70</f>
        <v/>
      </c>
      <c r="D44" s="73" t="str">
        <f t="shared" ref="D44:T44" si="36">C44</f>
        <v/>
      </c>
      <c r="E44" s="73" t="str">
        <f t="shared" si="36"/>
        <v/>
      </c>
      <c r="F44" s="73" t="str">
        <f t="shared" si="36"/>
        <v/>
      </c>
      <c r="G44" s="73" t="str">
        <f t="shared" si="36"/>
        <v/>
      </c>
      <c r="H44" s="73" t="str">
        <f t="shared" si="36"/>
        <v/>
      </c>
      <c r="I44" s="73" t="str">
        <f t="shared" si="36"/>
        <v/>
      </c>
      <c r="J44" s="73" t="str">
        <f t="shared" si="36"/>
        <v/>
      </c>
      <c r="K44" s="73" t="str">
        <f t="shared" si="36"/>
        <v/>
      </c>
      <c r="L44" s="73" t="str">
        <f t="shared" si="36"/>
        <v/>
      </c>
      <c r="M44" s="73" t="str">
        <f t="shared" si="36"/>
        <v/>
      </c>
      <c r="N44" s="73" t="str">
        <f t="shared" si="36"/>
        <v/>
      </c>
      <c r="O44" s="73" t="str">
        <f t="shared" si="36"/>
        <v/>
      </c>
      <c r="P44" s="73" t="str">
        <f t="shared" si="36"/>
        <v/>
      </c>
      <c r="Q44" s="73" t="str">
        <f t="shared" si="36"/>
        <v/>
      </c>
      <c r="R44" s="73" t="str">
        <f t="shared" si="36"/>
        <v/>
      </c>
      <c r="S44" s="73" t="str">
        <f t="shared" si="36"/>
        <v/>
      </c>
      <c r="T44" s="104" t="str">
        <f t="shared" si="36"/>
        <v/>
      </c>
    </row>
    <row r="45" ht="22.5" customHeight="1">
      <c r="A45" s="118" t="str">
        <f>'Prep Sheet'!A71</f>
        <v/>
      </c>
      <c r="B45" s="119"/>
      <c r="C45" s="73" t="str">
        <f>'Prep Sheet'!B71</f>
        <v/>
      </c>
      <c r="D45" s="73" t="str">
        <f t="shared" ref="D45:T45" si="37">C45</f>
        <v/>
      </c>
      <c r="E45" s="73" t="str">
        <f t="shared" si="37"/>
        <v/>
      </c>
      <c r="F45" s="73" t="str">
        <f t="shared" si="37"/>
        <v/>
      </c>
      <c r="G45" s="73" t="str">
        <f t="shared" si="37"/>
        <v/>
      </c>
      <c r="H45" s="73" t="str">
        <f t="shared" si="37"/>
        <v/>
      </c>
      <c r="I45" s="73" t="str">
        <f t="shared" si="37"/>
        <v/>
      </c>
      <c r="J45" s="73" t="str">
        <f t="shared" si="37"/>
        <v/>
      </c>
      <c r="K45" s="73" t="str">
        <f t="shared" si="37"/>
        <v/>
      </c>
      <c r="L45" s="73" t="str">
        <f t="shared" si="37"/>
        <v/>
      </c>
      <c r="M45" s="73" t="str">
        <f t="shared" si="37"/>
        <v/>
      </c>
      <c r="N45" s="73" t="str">
        <f t="shared" si="37"/>
        <v/>
      </c>
      <c r="O45" s="73" t="str">
        <f t="shared" si="37"/>
        <v/>
      </c>
      <c r="P45" s="73" t="str">
        <f t="shared" si="37"/>
        <v/>
      </c>
      <c r="Q45" s="73" t="str">
        <f t="shared" si="37"/>
        <v/>
      </c>
      <c r="R45" s="73" t="str">
        <f t="shared" si="37"/>
        <v/>
      </c>
      <c r="S45" s="73" t="str">
        <f t="shared" si="37"/>
        <v/>
      </c>
      <c r="T45" s="104" t="str">
        <f t="shared" si="37"/>
        <v/>
      </c>
    </row>
    <row r="46" ht="22.5" customHeight="1">
      <c r="A46" s="118" t="str">
        <f>'Prep Sheet'!A72</f>
        <v/>
      </c>
      <c r="B46" s="119"/>
      <c r="C46" s="73" t="str">
        <f>'Prep Sheet'!B72</f>
        <v/>
      </c>
      <c r="D46" s="73" t="str">
        <f t="shared" ref="D46:T46" si="38">C46</f>
        <v/>
      </c>
      <c r="E46" s="73" t="str">
        <f t="shared" si="38"/>
        <v/>
      </c>
      <c r="F46" s="73" t="str">
        <f t="shared" si="38"/>
        <v/>
      </c>
      <c r="G46" s="73" t="str">
        <f t="shared" si="38"/>
        <v/>
      </c>
      <c r="H46" s="73" t="str">
        <f t="shared" si="38"/>
        <v/>
      </c>
      <c r="I46" s="73" t="str">
        <f t="shared" si="38"/>
        <v/>
      </c>
      <c r="J46" s="73" t="str">
        <f t="shared" si="38"/>
        <v/>
      </c>
      <c r="K46" s="73" t="str">
        <f t="shared" si="38"/>
        <v/>
      </c>
      <c r="L46" s="73" t="str">
        <f t="shared" si="38"/>
        <v/>
      </c>
      <c r="M46" s="73" t="str">
        <f t="shared" si="38"/>
        <v/>
      </c>
      <c r="N46" s="73" t="str">
        <f t="shared" si="38"/>
        <v/>
      </c>
      <c r="O46" s="73" t="str">
        <f t="shared" si="38"/>
        <v/>
      </c>
      <c r="P46" s="73" t="str">
        <f t="shared" si="38"/>
        <v/>
      </c>
      <c r="Q46" s="73" t="str">
        <f t="shared" si="38"/>
        <v/>
      </c>
      <c r="R46" s="73" t="str">
        <f t="shared" si="38"/>
        <v/>
      </c>
      <c r="S46" s="73" t="str">
        <f t="shared" si="38"/>
        <v/>
      </c>
      <c r="T46" s="104" t="str">
        <f t="shared" si="38"/>
        <v/>
      </c>
    </row>
    <row r="47" ht="22.5" customHeight="1">
      <c r="A47" s="118" t="str">
        <f>'Prep Sheet'!A73</f>
        <v/>
      </c>
      <c r="B47" s="119"/>
      <c r="C47" s="73" t="str">
        <f>'Prep Sheet'!B73</f>
        <v/>
      </c>
      <c r="D47" s="73" t="str">
        <f t="shared" ref="D47:T47" si="39">C47</f>
        <v/>
      </c>
      <c r="E47" s="73" t="str">
        <f t="shared" si="39"/>
        <v/>
      </c>
      <c r="F47" s="73" t="str">
        <f t="shared" si="39"/>
        <v/>
      </c>
      <c r="G47" s="73" t="str">
        <f t="shared" si="39"/>
        <v/>
      </c>
      <c r="H47" s="73" t="str">
        <f t="shared" si="39"/>
        <v/>
      </c>
      <c r="I47" s="73" t="str">
        <f t="shared" si="39"/>
        <v/>
      </c>
      <c r="J47" s="73" t="str">
        <f t="shared" si="39"/>
        <v/>
      </c>
      <c r="K47" s="73" t="str">
        <f t="shared" si="39"/>
        <v/>
      </c>
      <c r="L47" s="73" t="str">
        <f t="shared" si="39"/>
        <v/>
      </c>
      <c r="M47" s="73" t="str">
        <f t="shared" si="39"/>
        <v/>
      </c>
      <c r="N47" s="73" t="str">
        <f t="shared" si="39"/>
        <v/>
      </c>
      <c r="O47" s="73" t="str">
        <f t="shared" si="39"/>
        <v/>
      </c>
      <c r="P47" s="73" t="str">
        <f t="shared" si="39"/>
        <v/>
      </c>
      <c r="Q47" s="73" t="str">
        <f t="shared" si="39"/>
        <v/>
      </c>
      <c r="R47" s="73" t="str">
        <f t="shared" si="39"/>
        <v/>
      </c>
      <c r="S47" s="73" t="str">
        <f t="shared" si="39"/>
        <v/>
      </c>
      <c r="T47" s="104" t="str">
        <f t="shared" si="39"/>
        <v/>
      </c>
    </row>
    <row r="48" ht="22.5" customHeight="1">
      <c r="A48" s="118" t="str">
        <f>'Prep Sheet'!A74</f>
        <v/>
      </c>
      <c r="B48" s="119"/>
      <c r="C48" s="73" t="str">
        <f>'Prep Sheet'!B74</f>
        <v/>
      </c>
      <c r="D48" s="73" t="str">
        <f t="shared" ref="D48:T48" si="40">C48</f>
        <v/>
      </c>
      <c r="E48" s="73" t="str">
        <f t="shared" si="40"/>
        <v/>
      </c>
      <c r="F48" s="73" t="str">
        <f t="shared" si="40"/>
        <v/>
      </c>
      <c r="G48" s="73" t="str">
        <f t="shared" si="40"/>
        <v/>
      </c>
      <c r="H48" s="73" t="str">
        <f t="shared" si="40"/>
        <v/>
      </c>
      <c r="I48" s="73" t="str">
        <f t="shared" si="40"/>
        <v/>
      </c>
      <c r="J48" s="73" t="str">
        <f t="shared" si="40"/>
        <v/>
      </c>
      <c r="K48" s="73" t="str">
        <f t="shared" si="40"/>
        <v/>
      </c>
      <c r="L48" s="73" t="str">
        <f t="shared" si="40"/>
        <v/>
      </c>
      <c r="M48" s="73" t="str">
        <f t="shared" si="40"/>
        <v/>
      </c>
      <c r="N48" s="73" t="str">
        <f t="shared" si="40"/>
        <v/>
      </c>
      <c r="O48" s="73" t="str">
        <f t="shared" si="40"/>
        <v/>
      </c>
      <c r="P48" s="73" t="str">
        <f t="shared" si="40"/>
        <v/>
      </c>
      <c r="Q48" s="73" t="str">
        <f t="shared" si="40"/>
        <v/>
      </c>
      <c r="R48" s="73" t="str">
        <f t="shared" si="40"/>
        <v/>
      </c>
      <c r="S48" s="73" t="str">
        <f t="shared" si="40"/>
        <v/>
      </c>
      <c r="T48" s="104" t="str">
        <f t="shared" si="40"/>
        <v/>
      </c>
    </row>
    <row r="49" ht="22.5" customHeight="1">
      <c r="A49" s="118" t="str">
        <f>'Prep Sheet'!A75</f>
        <v/>
      </c>
      <c r="B49" s="119"/>
      <c r="C49" s="73" t="str">
        <f>'Prep Sheet'!B75</f>
        <v/>
      </c>
      <c r="D49" s="73" t="str">
        <f t="shared" ref="D49:T49" si="41">C49</f>
        <v/>
      </c>
      <c r="E49" s="73" t="str">
        <f t="shared" si="41"/>
        <v/>
      </c>
      <c r="F49" s="73" t="str">
        <f t="shared" si="41"/>
        <v/>
      </c>
      <c r="G49" s="73" t="str">
        <f t="shared" si="41"/>
        <v/>
      </c>
      <c r="H49" s="73" t="str">
        <f t="shared" si="41"/>
        <v/>
      </c>
      <c r="I49" s="73" t="str">
        <f t="shared" si="41"/>
        <v/>
      </c>
      <c r="J49" s="73" t="str">
        <f t="shared" si="41"/>
        <v/>
      </c>
      <c r="K49" s="73" t="str">
        <f t="shared" si="41"/>
        <v/>
      </c>
      <c r="L49" s="73" t="str">
        <f t="shared" si="41"/>
        <v/>
      </c>
      <c r="M49" s="73" t="str">
        <f t="shared" si="41"/>
        <v/>
      </c>
      <c r="N49" s="73" t="str">
        <f t="shared" si="41"/>
        <v/>
      </c>
      <c r="O49" s="73" t="str">
        <f t="shared" si="41"/>
        <v/>
      </c>
      <c r="P49" s="73" t="str">
        <f t="shared" si="41"/>
        <v/>
      </c>
      <c r="Q49" s="73" t="str">
        <f t="shared" si="41"/>
        <v/>
      </c>
      <c r="R49" s="73" t="str">
        <f t="shared" si="41"/>
        <v/>
      </c>
      <c r="S49" s="73" t="str">
        <f t="shared" si="41"/>
        <v/>
      </c>
      <c r="T49" s="104" t="str">
        <f t="shared" si="41"/>
        <v/>
      </c>
    </row>
    <row r="50" ht="22.5" customHeight="1">
      <c r="A50" s="118" t="str">
        <f>'Prep Sheet'!A76</f>
        <v/>
      </c>
      <c r="B50" s="119"/>
      <c r="C50" s="73" t="str">
        <f>'Prep Sheet'!B76</f>
        <v/>
      </c>
      <c r="D50" s="73" t="str">
        <f t="shared" ref="D50:T50" si="42">C50</f>
        <v/>
      </c>
      <c r="E50" s="73" t="str">
        <f t="shared" si="42"/>
        <v/>
      </c>
      <c r="F50" s="73" t="str">
        <f t="shared" si="42"/>
        <v/>
      </c>
      <c r="G50" s="73" t="str">
        <f t="shared" si="42"/>
        <v/>
      </c>
      <c r="H50" s="73" t="str">
        <f t="shared" si="42"/>
        <v/>
      </c>
      <c r="I50" s="73" t="str">
        <f t="shared" si="42"/>
        <v/>
      </c>
      <c r="J50" s="73" t="str">
        <f t="shared" si="42"/>
        <v/>
      </c>
      <c r="K50" s="73" t="str">
        <f t="shared" si="42"/>
        <v/>
      </c>
      <c r="L50" s="73" t="str">
        <f t="shared" si="42"/>
        <v/>
      </c>
      <c r="M50" s="73" t="str">
        <f t="shared" si="42"/>
        <v/>
      </c>
      <c r="N50" s="73" t="str">
        <f t="shared" si="42"/>
        <v/>
      </c>
      <c r="O50" s="73" t="str">
        <f t="shared" si="42"/>
        <v/>
      </c>
      <c r="P50" s="73" t="str">
        <f t="shared" si="42"/>
        <v/>
      </c>
      <c r="Q50" s="73" t="str">
        <f t="shared" si="42"/>
        <v/>
      </c>
      <c r="R50" s="73" t="str">
        <f t="shared" si="42"/>
        <v/>
      </c>
      <c r="S50" s="73" t="str">
        <f t="shared" si="42"/>
        <v/>
      </c>
      <c r="T50" s="104" t="str">
        <f t="shared" si="42"/>
        <v/>
      </c>
    </row>
    <row r="51" ht="22.5" customHeight="1">
      <c r="A51" s="120" t="str">
        <f>'Prep Sheet'!A77</f>
        <v/>
      </c>
      <c r="B51" s="121"/>
      <c r="C51" s="76" t="str">
        <f>'Prep Sheet'!B77</f>
        <v/>
      </c>
      <c r="D51" s="76" t="str">
        <f t="shared" ref="D51:T51" si="43">C51</f>
        <v/>
      </c>
      <c r="E51" s="76" t="str">
        <f t="shared" si="43"/>
        <v/>
      </c>
      <c r="F51" s="76" t="str">
        <f t="shared" si="43"/>
        <v/>
      </c>
      <c r="G51" s="76" t="str">
        <f t="shared" si="43"/>
        <v/>
      </c>
      <c r="H51" s="76" t="str">
        <f t="shared" si="43"/>
        <v/>
      </c>
      <c r="I51" s="76" t="str">
        <f t="shared" si="43"/>
        <v/>
      </c>
      <c r="J51" s="76" t="str">
        <f t="shared" si="43"/>
        <v/>
      </c>
      <c r="K51" s="76" t="str">
        <f t="shared" si="43"/>
        <v/>
      </c>
      <c r="L51" s="76" t="str">
        <f t="shared" si="43"/>
        <v/>
      </c>
      <c r="M51" s="76" t="str">
        <f t="shared" si="43"/>
        <v/>
      </c>
      <c r="N51" s="76" t="str">
        <f t="shared" si="43"/>
        <v/>
      </c>
      <c r="O51" s="76" t="str">
        <f t="shared" si="43"/>
        <v/>
      </c>
      <c r="P51" s="76" t="str">
        <f t="shared" si="43"/>
        <v/>
      </c>
      <c r="Q51" s="76" t="str">
        <f t="shared" si="43"/>
        <v/>
      </c>
      <c r="R51" s="76" t="str">
        <f t="shared" si="43"/>
        <v/>
      </c>
      <c r="S51" s="76" t="str">
        <f t="shared" si="43"/>
        <v/>
      </c>
      <c r="T51" s="122" t="str">
        <f t="shared" si="43"/>
        <v/>
      </c>
    </row>
    <row r="52" ht="22.5" customHeight="1">
      <c r="A52" s="111" t="s">
        <v>121</v>
      </c>
      <c r="B52" s="123"/>
      <c r="C52" s="124">
        <f t="shared" ref="C52:T52" si="44">SUM(C32:C51)</f>
        <v>19000</v>
      </c>
      <c r="D52" s="125">
        <f t="shared" si="44"/>
        <v>20500</v>
      </c>
      <c r="E52" s="125">
        <f t="shared" si="44"/>
        <v>21200</v>
      </c>
      <c r="F52" s="125">
        <f t="shared" si="44"/>
        <v>20700</v>
      </c>
      <c r="G52" s="125">
        <f t="shared" si="44"/>
        <v>6000</v>
      </c>
      <c r="H52" s="125">
        <f t="shared" si="44"/>
        <v>5200</v>
      </c>
      <c r="I52" s="125">
        <f t="shared" si="44"/>
        <v>4000</v>
      </c>
      <c r="J52" s="125">
        <f t="shared" si="44"/>
        <v>4200</v>
      </c>
      <c r="K52" s="125">
        <f t="shared" si="44"/>
        <v>3000</v>
      </c>
      <c r="L52" s="125">
        <f t="shared" si="44"/>
        <v>3200</v>
      </c>
      <c r="M52" s="125">
        <f t="shared" si="44"/>
        <v>3500</v>
      </c>
      <c r="N52" s="125">
        <f t="shared" si="44"/>
        <v>5000</v>
      </c>
      <c r="O52" s="125">
        <f t="shared" si="44"/>
        <v>6500</v>
      </c>
      <c r="P52" s="125">
        <f t="shared" si="44"/>
        <v>8000</v>
      </c>
      <c r="Q52" s="125">
        <f t="shared" si="44"/>
        <v>9500</v>
      </c>
      <c r="R52" s="125">
        <f t="shared" si="44"/>
        <v>11000</v>
      </c>
      <c r="S52" s="125">
        <f t="shared" si="44"/>
        <v>12500</v>
      </c>
      <c r="T52" s="126">
        <f t="shared" si="44"/>
        <v>15200</v>
      </c>
    </row>
    <row r="53" ht="22.5" customHeight="1">
      <c r="A53" s="127" t="s">
        <v>122</v>
      </c>
      <c r="B53" s="33"/>
      <c r="C53" s="128">
        <f t="shared" ref="C53:T53" si="45">C29+C52</f>
        <v>66000</v>
      </c>
      <c r="D53" s="129">
        <f t="shared" si="45"/>
        <v>67500</v>
      </c>
      <c r="E53" s="129">
        <f t="shared" si="45"/>
        <v>74400</v>
      </c>
      <c r="F53" s="129">
        <f t="shared" si="45"/>
        <v>80600</v>
      </c>
      <c r="G53" s="129">
        <f t="shared" si="45"/>
        <v>55400</v>
      </c>
      <c r="H53" s="129">
        <f t="shared" si="45"/>
        <v>59600</v>
      </c>
      <c r="I53" s="129">
        <f t="shared" si="45"/>
        <v>58400</v>
      </c>
      <c r="J53" s="129">
        <f t="shared" si="45"/>
        <v>63600</v>
      </c>
      <c r="K53" s="129">
        <f t="shared" si="45"/>
        <v>62400</v>
      </c>
      <c r="L53" s="129">
        <f t="shared" si="45"/>
        <v>62800</v>
      </c>
      <c r="M53" s="129">
        <f t="shared" si="45"/>
        <v>76000</v>
      </c>
      <c r="N53" s="129">
        <f t="shared" si="45"/>
        <v>77500</v>
      </c>
      <c r="O53" s="129">
        <f t="shared" si="45"/>
        <v>79000</v>
      </c>
      <c r="P53" s="129">
        <f t="shared" si="45"/>
        <v>80500</v>
      </c>
      <c r="Q53" s="129">
        <f t="shared" si="45"/>
        <v>82000</v>
      </c>
      <c r="R53" s="129">
        <f t="shared" si="45"/>
        <v>83500</v>
      </c>
      <c r="S53" s="129">
        <f t="shared" si="45"/>
        <v>85000</v>
      </c>
      <c r="T53" s="130">
        <f t="shared" si="45"/>
        <v>93900</v>
      </c>
    </row>
    <row r="54" ht="22.5" customHeight="1">
      <c r="A54" s="127" t="s">
        <v>123</v>
      </c>
      <c r="B54" s="33"/>
      <c r="C54" s="131">
        <f>Workforce!F23</f>
        <v>40000</v>
      </c>
      <c r="D54" s="132">
        <f>Workforce!G23</f>
        <v>40000</v>
      </c>
      <c r="E54" s="132">
        <f>Workforce!H23</f>
        <v>46000</v>
      </c>
      <c r="F54" s="132">
        <f>Workforce!I23</f>
        <v>52500</v>
      </c>
      <c r="G54" s="132">
        <f>Workforce!J23</f>
        <v>42000</v>
      </c>
      <c r="H54" s="132">
        <f>Workforce!K23</f>
        <v>46800</v>
      </c>
      <c r="I54" s="132">
        <f>Workforce!L23</f>
        <v>46800</v>
      </c>
      <c r="J54" s="132">
        <f>Workforce!M23</f>
        <v>51600</v>
      </c>
      <c r="K54" s="132">
        <f>Workforce!N23</f>
        <v>51600</v>
      </c>
      <c r="L54" s="132">
        <f>Workforce!O23</f>
        <v>51600</v>
      </c>
      <c r="M54" s="132">
        <f>Workforce!P23</f>
        <v>64500</v>
      </c>
      <c r="N54" s="132">
        <f>Workforce!Q23</f>
        <v>64500</v>
      </c>
      <c r="O54" s="132">
        <f>Workforce!R23</f>
        <v>64500</v>
      </c>
      <c r="P54" s="132">
        <f>Workforce!S23</f>
        <v>64500</v>
      </c>
      <c r="Q54" s="132">
        <f>Workforce!T23</f>
        <v>64500</v>
      </c>
      <c r="R54" s="132">
        <f>Workforce!U23</f>
        <v>64500</v>
      </c>
      <c r="S54" s="132">
        <f>Workforce!V23</f>
        <v>64500</v>
      </c>
      <c r="T54" s="133">
        <f>Workforce!W23</f>
        <v>70500</v>
      </c>
    </row>
    <row r="55" ht="22.5" customHeight="1">
      <c r="A55" s="134" t="s">
        <v>124</v>
      </c>
      <c r="B55" s="33"/>
      <c r="C55" s="135">
        <f t="shared" ref="C55:T55" si="46">C54/C53</f>
        <v>0.6060606061</v>
      </c>
      <c r="D55" s="66">
        <f t="shared" si="46"/>
        <v>0.5925925926</v>
      </c>
      <c r="E55" s="66">
        <f t="shared" si="46"/>
        <v>0.6182795699</v>
      </c>
      <c r="F55" s="66">
        <f t="shared" si="46"/>
        <v>0.6513647643</v>
      </c>
      <c r="G55" s="66">
        <f t="shared" si="46"/>
        <v>0.7581227437</v>
      </c>
      <c r="H55" s="66">
        <f t="shared" si="46"/>
        <v>0.7852348993</v>
      </c>
      <c r="I55" s="66">
        <f t="shared" si="46"/>
        <v>0.801369863</v>
      </c>
      <c r="J55" s="66">
        <f t="shared" si="46"/>
        <v>0.8113207547</v>
      </c>
      <c r="K55" s="66">
        <f t="shared" si="46"/>
        <v>0.8269230769</v>
      </c>
      <c r="L55" s="66">
        <f t="shared" si="46"/>
        <v>0.821656051</v>
      </c>
      <c r="M55" s="66">
        <f t="shared" si="46"/>
        <v>0.8486842105</v>
      </c>
      <c r="N55" s="66">
        <f t="shared" si="46"/>
        <v>0.8322580645</v>
      </c>
      <c r="O55" s="66">
        <f t="shared" si="46"/>
        <v>0.8164556962</v>
      </c>
      <c r="P55" s="66">
        <f t="shared" si="46"/>
        <v>0.801242236</v>
      </c>
      <c r="Q55" s="66">
        <f t="shared" si="46"/>
        <v>0.7865853659</v>
      </c>
      <c r="R55" s="66">
        <f t="shared" si="46"/>
        <v>0.7724550898</v>
      </c>
      <c r="S55" s="66">
        <f t="shared" si="46"/>
        <v>0.7588235294</v>
      </c>
      <c r="T55" s="136">
        <f t="shared" si="46"/>
        <v>0.750798722</v>
      </c>
    </row>
    <row r="56" ht="22.5" customHeight="1">
      <c r="A56" s="137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53:B53"/>
    <mergeCell ref="A54:B54"/>
    <mergeCell ref="A55:B55"/>
    <mergeCell ref="A56:T56"/>
    <mergeCell ref="A1:T1"/>
    <mergeCell ref="A2:T2"/>
    <mergeCell ref="A3:T3"/>
    <mergeCell ref="A5:T5"/>
    <mergeCell ref="A29:B29"/>
    <mergeCell ref="A30:T30"/>
    <mergeCell ref="A52:B52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" width="25.0"/>
    <col customWidth="1" min="3" max="3" width="14.43"/>
    <col customWidth="1" min="4" max="4" width="18.0"/>
    <col customWidth="1" min="5" max="22" width="13.71"/>
  </cols>
  <sheetData>
    <row r="1" ht="22.5" customHeight="1">
      <c r="A1" s="39" t="s">
        <v>58</v>
      </c>
    </row>
    <row r="2" ht="22.5" customHeight="1">
      <c r="A2" s="29" t="s">
        <v>81</v>
      </c>
    </row>
    <row r="3" ht="22.5" customHeight="1">
      <c r="A3" s="29" t="s">
        <v>82</v>
      </c>
    </row>
    <row r="4" ht="22.5" customHeight="1">
      <c r="A4" s="138"/>
      <c r="B4" s="138"/>
      <c r="C4" s="138"/>
      <c r="D4" s="55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ht="22.5" customHeight="1">
      <c r="A5" s="12" t="s">
        <v>125</v>
      </c>
    </row>
    <row r="6" ht="22.5" customHeight="1">
      <c r="A6" s="71" t="str">
        <f>Workforce!A6</f>
        <v>Individual Name</v>
      </c>
      <c r="B6" s="71" t="str">
        <f>Workforce!B6</f>
        <v>Title</v>
      </c>
      <c r="C6" s="71" t="str">
        <f>Workforce!D6</f>
        <v>Start Month</v>
      </c>
      <c r="D6" s="71" t="s">
        <v>66</v>
      </c>
      <c r="E6" s="42" t="s">
        <v>20</v>
      </c>
      <c r="F6" s="42" t="s">
        <v>83</v>
      </c>
      <c r="G6" s="42" t="s">
        <v>84</v>
      </c>
      <c r="H6" s="42" t="s">
        <v>85</v>
      </c>
      <c r="I6" s="42" t="s">
        <v>86</v>
      </c>
      <c r="J6" s="42" t="s">
        <v>87</v>
      </c>
      <c r="K6" s="42" t="s">
        <v>88</v>
      </c>
      <c r="L6" s="42" t="s">
        <v>89</v>
      </c>
      <c r="M6" s="42" t="s">
        <v>90</v>
      </c>
      <c r="N6" s="42" t="s">
        <v>91</v>
      </c>
      <c r="O6" s="42" t="s">
        <v>92</v>
      </c>
      <c r="P6" s="42" t="s">
        <v>93</v>
      </c>
      <c r="Q6" s="42" t="s">
        <v>94</v>
      </c>
      <c r="R6" s="42" t="s">
        <v>95</v>
      </c>
      <c r="S6" s="42" t="s">
        <v>96</v>
      </c>
      <c r="T6" s="42" t="s">
        <v>97</v>
      </c>
      <c r="U6" s="42" t="s">
        <v>98</v>
      </c>
      <c r="V6" s="42" t="s">
        <v>99</v>
      </c>
    </row>
    <row r="7" ht="22.5" customHeight="1">
      <c r="A7" s="100" t="str">
        <f>Workforce!A7</f>
        <v>Jim Halpert</v>
      </c>
      <c r="B7" s="100" t="str">
        <f>Workforce!B7</f>
        <v>COO</v>
      </c>
      <c r="C7" s="100" t="str">
        <f>Workforce!D7</f>
        <v>Month 1</v>
      </c>
      <c r="D7" s="7" t="s">
        <v>63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</row>
    <row r="8" ht="22.5" customHeight="1">
      <c r="A8" s="100" t="str">
        <f>Workforce!A8</f>
        <v>Michael Scott</v>
      </c>
      <c r="B8" s="100" t="str">
        <f>Workforce!B8</f>
        <v>CEO</v>
      </c>
      <c r="C8" s="100" t="str">
        <f>Workforce!D8</f>
        <v>Month 1</v>
      </c>
      <c r="D8" s="7" t="s">
        <v>63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</row>
    <row r="9" ht="22.5" customHeight="1">
      <c r="A9" s="100" t="str">
        <f>Workforce!A9</f>
        <v>Dwight Shrute (25)</v>
      </c>
      <c r="B9" s="100" t="str">
        <f>Workforce!B9</f>
        <v>Developer/ Designer</v>
      </c>
      <c r="C9" s="100" t="str">
        <f>Workforce!D9</f>
        <v>Month 1</v>
      </c>
      <c r="D9" s="7" t="s">
        <v>63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ht="22.5" customHeight="1">
      <c r="A10" s="100" t="str">
        <f>Workforce!A10</f>
        <v>Ryan Howard (25)</v>
      </c>
      <c r="B10" s="100" t="str">
        <f>Workforce!B10</f>
        <v>Developer/ Designer</v>
      </c>
      <c r="C10" s="100" t="str">
        <f>Workforce!D10</f>
        <v>Month 1</v>
      </c>
      <c r="D10" s="7" t="s">
        <v>63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ht="22.5" customHeight="1">
      <c r="A11" s="100" t="str">
        <f>Workforce!A11</f>
        <v>Darryl Philbin (15)</v>
      </c>
      <c r="B11" s="100" t="str">
        <f>Workforce!B11</f>
        <v>SEO/ FB ads Manager</v>
      </c>
      <c r="C11" s="100" t="str">
        <f>Workforce!D11</f>
        <v>Month 1</v>
      </c>
      <c r="D11" s="7" t="s">
        <v>63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</row>
    <row r="12" ht="22.5" customHeight="1">
      <c r="A12" s="100" t="str">
        <f>Workforce!A12</f>
        <v>TBD (15)</v>
      </c>
      <c r="B12" s="100" t="str">
        <f>Workforce!B12</f>
        <v>SEO/ FB ads Manager</v>
      </c>
      <c r="C12" s="100" t="str">
        <f>Workforce!D12</f>
        <v>Month 3</v>
      </c>
      <c r="D12" s="7" t="s">
        <v>63</v>
      </c>
      <c r="E12" s="8"/>
      <c r="F12" s="8"/>
      <c r="G12" s="8">
        <v>2000.0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ht="22.5" customHeight="1">
      <c r="A13" s="100" t="str">
        <f>Workforce!A13</f>
        <v>TBD (15)</v>
      </c>
      <c r="B13" s="100" t="str">
        <f>Workforce!B13</f>
        <v>SEO/ FB ads Manager</v>
      </c>
      <c r="C13" s="100" t="str">
        <f>Workforce!D13</f>
        <v/>
      </c>
      <c r="D13" s="7" t="s">
        <v>63</v>
      </c>
      <c r="E13" s="8" t="s">
        <v>126</v>
      </c>
      <c r="F13" s="8"/>
      <c r="G13" s="8"/>
      <c r="H13" s="8"/>
      <c r="I13" s="8"/>
      <c r="J13" s="8"/>
      <c r="K13" s="8"/>
      <c r="L13" s="8"/>
      <c r="M13" s="8"/>
      <c r="N13" s="8">
        <v>2000.0</v>
      </c>
      <c r="O13" s="8"/>
      <c r="P13" s="8"/>
      <c r="Q13" s="8"/>
      <c r="R13" s="8"/>
      <c r="S13" s="8"/>
      <c r="T13" s="8"/>
      <c r="U13" s="8"/>
      <c r="V13" s="8"/>
    </row>
    <row r="14" ht="22.5" customHeight="1">
      <c r="A14" s="100" t="str">
        <f>Workforce!A14</f>
        <v>TBD (15)</v>
      </c>
      <c r="B14" s="100" t="str">
        <f>Workforce!B14</f>
        <v>SEO/ FB ads Manager</v>
      </c>
      <c r="C14" s="100" t="str">
        <f>Workforce!D14</f>
        <v>Month 18</v>
      </c>
      <c r="D14" s="7" t="s">
        <v>63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>
        <v>2000.0</v>
      </c>
    </row>
    <row r="15" ht="22.5" customHeight="1">
      <c r="A15" s="100" t="str">
        <f>Workforce!A15</f>
        <v>TBD (20)</v>
      </c>
      <c r="B15" s="100" t="str">
        <f>Workforce!B15</f>
        <v>Developer/ Designer</v>
      </c>
      <c r="C15" s="100" t="str">
        <f>Workforce!D15</f>
        <v>Month 4</v>
      </c>
      <c r="D15" s="7" t="s">
        <v>63</v>
      </c>
      <c r="E15" s="8"/>
      <c r="F15" s="8"/>
      <c r="G15" s="8"/>
      <c r="H15" s="8">
        <v>2000.0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ht="22.5" customHeight="1">
      <c r="A16" s="100" t="str">
        <f>Workforce!A16</f>
        <v>TBD 4</v>
      </c>
      <c r="B16" s="100" t="str">
        <f>Workforce!B16</f>
        <v>Project Manager</v>
      </c>
      <c r="C16" s="100" t="str">
        <f>Workforce!D16</f>
        <v>Month 8</v>
      </c>
      <c r="D16" s="7" t="s">
        <v>63</v>
      </c>
      <c r="E16" s="8"/>
      <c r="F16" s="8"/>
      <c r="G16" s="8"/>
      <c r="H16" s="8"/>
      <c r="I16" s="8"/>
      <c r="J16" s="8"/>
      <c r="K16" s="8"/>
      <c r="L16" s="8">
        <v>2000.0</v>
      </c>
      <c r="M16" s="8"/>
      <c r="N16" s="8"/>
      <c r="O16" s="8"/>
      <c r="P16" s="8"/>
      <c r="Q16" s="8"/>
      <c r="R16" s="8"/>
      <c r="S16" s="8"/>
      <c r="T16" s="8"/>
      <c r="U16" s="8"/>
      <c r="V16" s="8"/>
    </row>
    <row r="17" ht="22.5" customHeight="1">
      <c r="A17" s="100" t="str">
        <f>Workforce!A17</f>
        <v>TBD 5</v>
      </c>
      <c r="B17" s="100" t="str">
        <f>Workforce!B17</f>
        <v>Admin support</v>
      </c>
      <c r="C17" s="139" t="str">
        <f>Workforce!D17</f>
        <v>Month 6</v>
      </c>
      <c r="D17" s="140" t="s">
        <v>63</v>
      </c>
      <c r="E17" s="141"/>
      <c r="F17" s="141"/>
      <c r="G17" s="141"/>
      <c r="H17" s="141"/>
      <c r="I17" s="141"/>
      <c r="J17" s="141">
        <v>2000.0</v>
      </c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ht="22.5" customHeight="1">
      <c r="A18" s="78" t="s">
        <v>127</v>
      </c>
      <c r="E18" s="142">
        <f t="shared" ref="E18:V18" si="1">SUM(E7:E17)</f>
        <v>0</v>
      </c>
      <c r="F18" s="143">
        <f t="shared" si="1"/>
        <v>0</v>
      </c>
      <c r="G18" s="143">
        <f t="shared" si="1"/>
        <v>2000</v>
      </c>
      <c r="H18" s="143">
        <f t="shared" si="1"/>
        <v>2000</v>
      </c>
      <c r="I18" s="143">
        <f t="shared" si="1"/>
        <v>0</v>
      </c>
      <c r="J18" s="143">
        <f t="shared" si="1"/>
        <v>2000</v>
      </c>
      <c r="K18" s="143">
        <f t="shared" si="1"/>
        <v>0</v>
      </c>
      <c r="L18" s="143">
        <f t="shared" si="1"/>
        <v>2000</v>
      </c>
      <c r="M18" s="143">
        <f t="shared" si="1"/>
        <v>0</v>
      </c>
      <c r="N18" s="143">
        <f t="shared" si="1"/>
        <v>2000</v>
      </c>
      <c r="O18" s="143">
        <f t="shared" si="1"/>
        <v>0</v>
      </c>
      <c r="P18" s="143">
        <f t="shared" si="1"/>
        <v>0</v>
      </c>
      <c r="Q18" s="143">
        <f t="shared" si="1"/>
        <v>0</v>
      </c>
      <c r="R18" s="143">
        <f t="shared" si="1"/>
        <v>0</v>
      </c>
      <c r="S18" s="143">
        <f t="shared" si="1"/>
        <v>0</v>
      </c>
      <c r="T18" s="143">
        <f t="shared" si="1"/>
        <v>0</v>
      </c>
      <c r="U18" s="143">
        <f t="shared" si="1"/>
        <v>0</v>
      </c>
      <c r="V18" s="144">
        <f t="shared" si="1"/>
        <v>2000</v>
      </c>
    </row>
    <row r="19" ht="22.5" customHeight="1">
      <c r="A19" s="12" t="s">
        <v>128</v>
      </c>
    </row>
    <row r="20" ht="22.5" customHeight="1">
      <c r="A20" s="138"/>
      <c r="D20" s="71" t="s">
        <v>66</v>
      </c>
      <c r="E20" s="42" t="s">
        <v>20</v>
      </c>
      <c r="F20" s="42" t="s">
        <v>83</v>
      </c>
      <c r="G20" s="42" t="s">
        <v>84</v>
      </c>
      <c r="H20" s="42" t="s">
        <v>85</v>
      </c>
      <c r="I20" s="42" t="s">
        <v>86</v>
      </c>
      <c r="J20" s="42" t="s">
        <v>87</v>
      </c>
      <c r="K20" s="42" t="s">
        <v>88</v>
      </c>
      <c r="L20" s="42" t="s">
        <v>89</v>
      </c>
      <c r="M20" s="42" t="s">
        <v>90</v>
      </c>
      <c r="N20" s="42" t="s">
        <v>91</v>
      </c>
      <c r="O20" s="42" t="s">
        <v>92</v>
      </c>
      <c r="P20" s="42" t="s">
        <v>93</v>
      </c>
      <c r="Q20" s="42" t="s">
        <v>94</v>
      </c>
      <c r="R20" s="42" t="s">
        <v>95</v>
      </c>
      <c r="S20" s="42" t="s">
        <v>96</v>
      </c>
      <c r="T20" s="42" t="s">
        <v>97</v>
      </c>
      <c r="U20" s="42" t="s">
        <v>98</v>
      </c>
      <c r="V20" s="42" t="s">
        <v>99</v>
      </c>
    </row>
    <row r="21" ht="22.5" customHeight="1">
      <c r="D21" s="145"/>
      <c r="E21" s="146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47"/>
    </row>
    <row r="22" ht="22.5" customHeight="1">
      <c r="D22" s="148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104"/>
    </row>
    <row r="23" ht="22.5" customHeight="1">
      <c r="D23" s="148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104"/>
    </row>
    <row r="24" ht="22.5" customHeight="1">
      <c r="D24" s="148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104"/>
    </row>
    <row r="25" ht="22.5" customHeight="1">
      <c r="D25" s="148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104"/>
    </row>
    <row r="26" ht="22.5" customHeight="1">
      <c r="D26" s="14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149"/>
    </row>
    <row r="27" ht="22.5" customHeight="1">
      <c r="D27" s="14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149"/>
    </row>
    <row r="28" ht="22.5" customHeight="1">
      <c r="D28" s="14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49"/>
    </row>
    <row r="29" ht="22.5" customHeight="1">
      <c r="D29" s="14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49"/>
    </row>
    <row r="30" ht="22.5" customHeight="1">
      <c r="D30" s="14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149"/>
    </row>
    <row r="31" ht="22.5" customHeight="1">
      <c r="D31" s="150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51"/>
    </row>
    <row r="32" ht="22.5" customHeight="1">
      <c r="A32" s="152" t="s">
        <v>129</v>
      </c>
      <c r="B32" s="33"/>
      <c r="C32" s="33"/>
      <c r="D32" s="20"/>
      <c r="E32" s="143">
        <f t="shared" ref="E32:V32" si="2">SUM(E21:E31)</f>
        <v>0</v>
      </c>
      <c r="F32" s="143">
        <f t="shared" si="2"/>
        <v>0</v>
      </c>
      <c r="G32" s="143">
        <f t="shared" si="2"/>
        <v>0</v>
      </c>
      <c r="H32" s="143">
        <f t="shared" si="2"/>
        <v>0</v>
      </c>
      <c r="I32" s="143">
        <f t="shared" si="2"/>
        <v>0</v>
      </c>
      <c r="J32" s="143">
        <f t="shared" si="2"/>
        <v>0</v>
      </c>
      <c r="K32" s="143">
        <f t="shared" si="2"/>
        <v>0</v>
      </c>
      <c r="L32" s="143">
        <f t="shared" si="2"/>
        <v>0</v>
      </c>
      <c r="M32" s="143">
        <f t="shared" si="2"/>
        <v>0</v>
      </c>
      <c r="N32" s="143">
        <f t="shared" si="2"/>
        <v>0</v>
      </c>
      <c r="O32" s="143">
        <f t="shared" si="2"/>
        <v>0</v>
      </c>
      <c r="P32" s="143">
        <f t="shared" si="2"/>
        <v>0</v>
      </c>
      <c r="Q32" s="143">
        <f t="shared" si="2"/>
        <v>0</v>
      </c>
      <c r="R32" s="143">
        <f t="shared" si="2"/>
        <v>0</v>
      </c>
      <c r="S32" s="143">
        <f t="shared" si="2"/>
        <v>0</v>
      </c>
      <c r="T32" s="143">
        <f t="shared" si="2"/>
        <v>0</v>
      </c>
      <c r="U32" s="143">
        <f t="shared" si="2"/>
        <v>0</v>
      </c>
      <c r="V32" s="143">
        <f t="shared" si="2"/>
        <v>0</v>
      </c>
    </row>
    <row r="33" ht="22.5" customHeight="1">
      <c r="A33" s="152" t="s">
        <v>130</v>
      </c>
      <c r="B33" s="33"/>
      <c r="C33" s="33"/>
      <c r="D33" s="20"/>
      <c r="E33" s="153">
        <f t="shared" ref="E33:V33" si="3">E18+E32</f>
        <v>0</v>
      </c>
      <c r="F33" s="153">
        <f t="shared" si="3"/>
        <v>0</v>
      </c>
      <c r="G33" s="153">
        <f t="shared" si="3"/>
        <v>2000</v>
      </c>
      <c r="H33" s="153">
        <f t="shared" si="3"/>
        <v>2000</v>
      </c>
      <c r="I33" s="153">
        <f t="shared" si="3"/>
        <v>0</v>
      </c>
      <c r="J33" s="153">
        <f t="shared" si="3"/>
        <v>2000</v>
      </c>
      <c r="K33" s="153">
        <f t="shared" si="3"/>
        <v>0</v>
      </c>
      <c r="L33" s="153">
        <f t="shared" si="3"/>
        <v>2000</v>
      </c>
      <c r="M33" s="153">
        <f t="shared" si="3"/>
        <v>0</v>
      </c>
      <c r="N33" s="153">
        <f t="shared" si="3"/>
        <v>2000</v>
      </c>
      <c r="O33" s="153">
        <f t="shared" si="3"/>
        <v>0</v>
      </c>
      <c r="P33" s="153">
        <f t="shared" si="3"/>
        <v>0</v>
      </c>
      <c r="Q33" s="153">
        <f t="shared" si="3"/>
        <v>0</v>
      </c>
      <c r="R33" s="153">
        <f t="shared" si="3"/>
        <v>0</v>
      </c>
      <c r="S33" s="153">
        <f t="shared" si="3"/>
        <v>0</v>
      </c>
      <c r="T33" s="153">
        <f t="shared" si="3"/>
        <v>0</v>
      </c>
      <c r="U33" s="153">
        <f t="shared" si="3"/>
        <v>0</v>
      </c>
      <c r="V33" s="153">
        <f t="shared" si="3"/>
        <v>2000</v>
      </c>
    </row>
    <row r="34" ht="22.5" customHeight="1">
      <c r="A34" s="17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32:D32"/>
    <mergeCell ref="A33:D33"/>
    <mergeCell ref="A34:V34"/>
    <mergeCell ref="A1:V1"/>
    <mergeCell ref="A2:V2"/>
    <mergeCell ref="A3:V3"/>
    <mergeCell ref="A5:V5"/>
    <mergeCell ref="A18:D18"/>
    <mergeCell ref="A19:V19"/>
    <mergeCell ref="A20:C3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19" width="13.71"/>
  </cols>
  <sheetData>
    <row r="1" ht="22.5" customHeight="1">
      <c r="A1" s="39" t="s">
        <v>131</v>
      </c>
    </row>
    <row r="2" ht="22.5" customHeight="1">
      <c r="A2" s="29" t="s">
        <v>81</v>
      </c>
    </row>
    <row r="3" ht="22.5" customHeight="1">
      <c r="A3" s="29" t="s">
        <v>82</v>
      </c>
    </row>
    <row r="4" ht="22.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ht="22.5" customHeight="1">
      <c r="A5" s="12" t="s">
        <v>132</v>
      </c>
    </row>
    <row r="6" ht="22.5" customHeight="1">
      <c r="A6" s="17"/>
      <c r="B6" s="154" t="s">
        <v>20</v>
      </c>
      <c r="C6" s="154" t="s">
        <v>83</v>
      </c>
      <c r="D6" s="154" t="s">
        <v>84</v>
      </c>
      <c r="E6" s="154" t="s">
        <v>85</v>
      </c>
      <c r="F6" s="154" t="s">
        <v>86</v>
      </c>
      <c r="G6" s="154" t="s">
        <v>87</v>
      </c>
      <c r="H6" s="154" t="s">
        <v>88</v>
      </c>
      <c r="I6" s="154" t="s">
        <v>89</v>
      </c>
      <c r="J6" s="154" t="s">
        <v>90</v>
      </c>
      <c r="K6" s="154" t="s">
        <v>91</v>
      </c>
      <c r="L6" s="154" t="s">
        <v>92</v>
      </c>
      <c r="M6" s="154" t="s">
        <v>93</v>
      </c>
      <c r="N6" s="154" t="s">
        <v>94</v>
      </c>
      <c r="O6" s="154" t="s">
        <v>95</v>
      </c>
      <c r="P6" s="154" t="s">
        <v>96</v>
      </c>
      <c r="Q6" s="154" t="s">
        <v>97</v>
      </c>
      <c r="R6" s="154" t="s">
        <v>98</v>
      </c>
      <c r="S6" s="154" t="s">
        <v>99</v>
      </c>
    </row>
    <row r="7" ht="22.5" customHeight="1">
      <c r="A7" s="155" t="s">
        <v>101</v>
      </c>
      <c r="B7" s="156">
        <f>'Revenue &amp; COGS'!D32</f>
        <v>81000</v>
      </c>
      <c r="C7" s="156">
        <f>'Revenue &amp; COGS'!E32</f>
        <v>96000</v>
      </c>
      <c r="D7" s="156">
        <f>'Revenue &amp; COGS'!F32</f>
        <v>111000</v>
      </c>
      <c r="E7" s="156">
        <f>'Revenue &amp; COGS'!G32</f>
        <v>126000</v>
      </c>
      <c r="F7" s="156">
        <f>'Revenue &amp; COGS'!H32</f>
        <v>69000</v>
      </c>
      <c r="G7" s="156">
        <f>'Revenue &amp; COGS'!I32</f>
        <v>69000</v>
      </c>
      <c r="H7" s="156">
        <f>'Revenue &amp; COGS'!J32</f>
        <v>69000</v>
      </c>
      <c r="I7" s="156">
        <f>'Revenue &amp; COGS'!K32</f>
        <v>69000</v>
      </c>
      <c r="J7" s="156">
        <f>'Revenue &amp; COGS'!L32</f>
        <v>81000</v>
      </c>
      <c r="K7" s="156">
        <f>'Revenue &amp; COGS'!M32</f>
        <v>93000</v>
      </c>
      <c r="L7" s="156">
        <f>'Revenue &amp; COGS'!N32</f>
        <v>108000</v>
      </c>
      <c r="M7" s="156">
        <f>'Revenue &amp; COGS'!O32</f>
        <v>123000</v>
      </c>
      <c r="N7" s="156">
        <f>'Revenue &amp; COGS'!P32</f>
        <v>162500</v>
      </c>
      <c r="O7" s="156">
        <f>'Revenue &amp; COGS'!Q32</f>
        <v>180000</v>
      </c>
      <c r="P7" s="156">
        <f>'Revenue &amp; COGS'!R32</f>
        <v>197500</v>
      </c>
      <c r="Q7" s="156">
        <f>'Revenue &amp; COGS'!S32</f>
        <v>215000</v>
      </c>
      <c r="R7" s="156">
        <f>'Revenue &amp; COGS'!T32</f>
        <v>232500</v>
      </c>
      <c r="S7" s="156">
        <f>'Revenue &amp; COGS'!U32</f>
        <v>250000</v>
      </c>
    </row>
    <row r="8" ht="22.5" customHeight="1">
      <c r="A8" s="155" t="s">
        <v>103</v>
      </c>
      <c r="B8" s="156">
        <f>'Revenue &amp; COGS'!D65</f>
        <v>9250</v>
      </c>
      <c r="C8" s="156">
        <f>'Revenue &amp; COGS'!E65</f>
        <v>11000</v>
      </c>
      <c r="D8" s="156">
        <f>'Revenue &amp; COGS'!F65</f>
        <v>12750</v>
      </c>
      <c r="E8" s="156">
        <f>'Revenue &amp; COGS'!G65</f>
        <v>14500</v>
      </c>
      <c r="F8" s="156">
        <f>'Revenue &amp; COGS'!H65</f>
        <v>8250</v>
      </c>
      <c r="G8" s="156">
        <f>'Revenue &amp; COGS'!I65</f>
        <v>8250</v>
      </c>
      <c r="H8" s="156">
        <f>'Revenue &amp; COGS'!J65</f>
        <v>8250</v>
      </c>
      <c r="I8" s="156">
        <f>'Revenue &amp; COGS'!K65</f>
        <v>8250</v>
      </c>
      <c r="J8" s="156">
        <f>'Revenue &amp; COGS'!L65</f>
        <v>9250</v>
      </c>
      <c r="K8" s="156">
        <f>'Revenue &amp; COGS'!M65</f>
        <v>10250</v>
      </c>
      <c r="L8" s="156">
        <f>'Revenue &amp; COGS'!N65</f>
        <v>12000</v>
      </c>
      <c r="M8" s="156">
        <f>'Revenue &amp; COGS'!O65</f>
        <v>13750</v>
      </c>
      <c r="N8" s="156">
        <f>'Revenue &amp; COGS'!P65</f>
        <v>15500</v>
      </c>
      <c r="O8" s="156">
        <f>'Revenue &amp; COGS'!Q65</f>
        <v>17250</v>
      </c>
      <c r="P8" s="156">
        <f>'Revenue &amp; COGS'!R65</f>
        <v>19000</v>
      </c>
      <c r="Q8" s="156">
        <f>'Revenue &amp; COGS'!S65</f>
        <v>20750</v>
      </c>
      <c r="R8" s="156">
        <f>'Revenue &amp; COGS'!T65</f>
        <v>22500</v>
      </c>
      <c r="S8" s="156">
        <f>'Revenue &amp; COGS'!U65</f>
        <v>24250</v>
      </c>
    </row>
    <row r="9" ht="22.5" customHeight="1">
      <c r="A9" s="155" t="s">
        <v>133</v>
      </c>
      <c r="B9" s="157">
        <f t="shared" ref="B9:S9" si="1">B7-B8</f>
        <v>71750</v>
      </c>
      <c r="C9" s="157">
        <f t="shared" si="1"/>
        <v>85000</v>
      </c>
      <c r="D9" s="157">
        <f t="shared" si="1"/>
        <v>98250</v>
      </c>
      <c r="E9" s="157">
        <f t="shared" si="1"/>
        <v>111500</v>
      </c>
      <c r="F9" s="157">
        <f t="shared" si="1"/>
        <v>60750</v>
      </c>
      <c r="G9" s="157">
        <f t="shared" si="1"/>
        <v>60750</v>
      </c>
      <c r="H9" s="157">
        <f t="shared" si="1"/>
        <v>60750</v>
      </c>
      <c r="I9" s="157">
        <f t="shared" si="1"/>
        <v>60750</v>
      </c>
      <c r="J9" s="157">
        <f t="shared" si="1"/>
        <v>71750</v>
      </c>
      <c r="K9" s="157">
        <f t="shared" si="1"/>
        <v>82750</v>
      </c>
      <c r="L9" s="157">
        <f t="shared" si="1"/>
        <v>96000</v>
      </c>
      <c r="M9" s="157">
        <f t="shared" si="1"/>
        <v>109250</v>
      </c>
      <c r="N9" s="157">
        <f t="shared" si="1"/>
        <v>147000</v>
      </c>
      <c r="O9" s="157">
        <f t="shared" si="1"/>
        <v>162750</v>
      </c>
      <c r="P9" s="157">
        <f t="shared" si="1"/>
        <v>178500</v>
      </c>
      <c r="Q9" s="157">
        <f t="shared" si="1"/>
        <v>194250</v>
      </c>
      <c r="R9" s="157">
        <f t="shared" si="1"/>
        <v>210000</v>
      </c>
      <c r="S9" s="157">
        <f t="shared" si="1"/>
        <v>225750</v>
      </c>
    </row>
    <row r="10" ht="22.5" customHeight="1">
      <c r="A10" s="12" t="s">
        <v>134</v>
      </c>
    </row>
    <row r="11" ht="22.5" customHeight="1">
      <c r="A11" s="155" t="s">
        <v>44</v>
      </c>
      <c r="B11" s="156">
        <f>'Operating Expenses'!C29</f>
        <v>47000</v>
      </c>
      <c r="C11" s="156">
        <f>'Operating Expenses'!D29</f>
        <v>47000</v>
      </c>
      <c r="D11" s="156">
        <f>'Operating Expenses'!E29</f>
        <v>53200</v>
      </c>
      <c r="E11" s="156">
        <f>'Operating Expenses'!F29</f>
        <v>59900</v>
      </c>
      <c r="F11" s="156">
        <f>'Operating Expenses'!G29</f>
        <v>49400</v>
      </c>
      <c r="G11" s="156">
        <f>'Operating Expenses'!H29</f>
        <v>54400</v>
      </c>
      <c r="H11" s="156">
        <f>'Operating Expenses'!I29</f>
        <v>54400</v>
      </c>
      <c r="I11" s="156">
        <f>'Operating Expenses'!J29</f>
        <v>59400</v>
      </c>
      <c r="J11" s="156">
        <f>'Operating Expenses'!K29</f>
        <v>59400</v>
      </c>
      <c r="K11" s="156">
        <f>'Operating Expenses'!L29</f>
        <v>59600</v>
      </c>
      <c r="L11" s="156">
        <f>'Operating Expenses'!M29</f>
        <v>72500</v>
      </c>
      <c r="M11" s="156">
        <f>'Operating Expenses'!N29</f>
        <v>72500</v>
      </c>
      <c r="N11" s="156">
        <f>'Operating Expenses'!O29</f>
        <v>72500</v>
      </c>
      <c r="O11" s="156">
        <f>'Operating Expenses'!P29</f>
        <v>72500</v>
      </c>
      <c r="P11" s="156">
        <f>'Operating Expenses'!Q29</f>
        <v>72500</v>
      </c>
      <c r="Q11" s="156">
        <f>'Operating Expenses'!R29</f>
        <v>72500</v>
      </c>
      <c r="R11" s="156">
        <f>'Operating Expenses'!S29</f>
        <v>72500</v>
      </c>
      <c r="S11" s="156">
        <f>'Operating Expenses'!T29</f>
        <v>78700</v>
      </c>
    </row>
    <row r="12" ht="22.5" customHeight="1">
      <c r="A12" s="155" t="s">
        <v>53</v>
      </c>
      <c r="B12" s="156">
        <f>'Operating Expenses'!C52</f>
        <v>19000</v>
      </c>
      <c r="C12" s="156">
        <f>'Operating Expenses'!D52</f>
        <v>20500</v>
      </c>
      <c r="D12" s="156">
        <f>'Operating Expenses'!E52</f>
        <v>21200</v>
      </c>
      <c r="E12" s="156">
        <f>'Operating Expenses'!F52</f>
        <v>20700</v>
      </c>
      <c r="F12" s="156">
        <f>'Operating Expenses'!G52</f>
        <v>6000</v>
      </c>
      <c r="G12" s="156">
        <f>'Operating Expenses'!H52</f>
        <v>5200</v>
      </c>
      <c r="H12" s="156">
        <f>'Operating Expenses'!I52</f>
        <v>4000</v>
      </c>
      <c r="I12" s="156">
        <f>'Operating Expenses'!J52</f>
        <v>4200</v>
      </c>
      <c r="J12" s="156">
        <f>'Operating Expenses'!K52</f>
        <v>3000</v>
      </c>
      <c r="K12" s="156">
        <f>'Operating Expenses'!L52</f>
        <v>3200</v>
      </c>
      <c r="L12" s="156">
        <f>'Operating Expenses'!M52</f>
        <v>3500</v>
      </c>
      <c r="M12" s="156">
        <f>'Operating Expenses'!N52</f>
        <v>5000</v>
      </c>
      <c r="N12" s="156">
        <f>'Operating Expenses'!O52</f>
        <v>6500</v>
      </c>
      <c r="O12" s="156">
        <f>'Operating Expenses'!P52</f>
        <v>8000</v>
      </c>
      <c r="P12" s="156">
        <f>'Operating Expenses'!Q52</f>
        <v>9500</v>
      </c>
      <c r="Q12" s="156">
        <f>'Operating Expenses'!R52</f>
        <v>11000</v>
      </c>
      <c r="R12" s="156">
        <f>'Operating Expenses'!S52</f>
        <v>12500</v>
      </c>
      <c r="S12" s="156">
        <f>'Operating Expenses'!T52</f>
        <v>15200</v>
      </c>
    </row>
    <row r="13" ht="22.5" customHeight="1">
      <c r="A13" s="77" t="s">
        <v>135</v>
      </c>
      <c r="B13" s="157">
        <f t="shared" ref="B13:S13" si="2">SUM(B11:B12)</f>
        <v>66000</v>
      </c>
      <c r="C13" s="157">
        <f t="shared" si="2"/>
        <v>67500</v>
      </c>
      <c r="D13" s="157">
        <f t="shared" si="2"/>
        <v>74400</v>
      </c>
      <c r="E13" s="157">
        <f t="shared" si="2"/>
        <v>80600</v>
      </c>
      <c r="F13" s="157">
        <f t="shared" si="2"/>
        <v>55400</v>
      </c>
      <c r="G13" s="157">
        <f t="shared" si="2"/>
        <v>59600</v>
      </c>
      <c r="H13" s="157">
        <f t="shared" si="2"/>
        <v>58400</v>
      </c>
      <c r="I13" s="157">
        <f t="shared" si="2"/>
        <v>63600</v>
      </c>
      <c r="J13" s="157">
        <f t="shared" si="2"/>
        <v>62400</v>
      </c>
      <c r="K13" s="157">
        <f t="shared" si="2"/>
        <v>62800</v>
      </c>
      <c r="L13" s="157">
        <f t="shared" si="2"/>
        <v>76000</v>
      </c>
      <c r="M13" s="157">
        <f t="shared" si="2"/>
        <v>77500</v>
      </c>
      <c r="N13" s="157">
        <f t="shared" si="2"/>
        <v>79000</v>
      </c>
      <c r="O13" s="157">
        <f t="shared" si="2"/>
        <v>80500</v>
      </c>
      <c r="P13" s="157">
        <f t="shared" si="2"/>
        <v>82000</v>
      </c>
      <c r="Q13" s="157">
        <f t="shared" si="2"/>
        <v>83500</v>
      </c>
      <c r="R13" s="157">
        <f t="shared" si="2"/>
        <v>85000</v>
      </c>
      <c r="S13" s="157">
        <f t="shared" si="2"/>
        <v>93900</v>
      </c>
    </row>
    <row r="14" ht="22.5" customHeight="1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</row>
    <row r="15" ht="22.5" customHeight="1">
      <c r="A15" s="77" t="s">
        <v>136</v>
      </c>
      <c r="B15" s="158">
        <f t="shared" ref="B15:S15" si="3">B9-B13</f>
        <v>5750</v>
      </c>
      <c r="C15" s="158">
        <f t="shared" si="3"/>
        <v>17500</v>
      </c>
      <c r="D15" s="158">
        <f t="shared" si="3"/>
        <v>23850</v>
      </c>
      <c r="E15" s="158">
        <f t="shared" si="3"/>
        <v>30900</v>
      </c>
      <c r="F15" s="158">
        <f t="shared" si="3"/>
        <v>5350</v>
      </c>
      <c r="G15" s="158">
        <f t="shared" si="3"/>
        <v>1150</v>
      </c>
      <c r="H15" s="158">
        <f t="shared" si="3"/>
        <v>2350</v>
      </c>
      <c r="I15" s="158">
        <f t="shared" si="3"/>
        <v>-2850</v>
      </c>
      <c r="J15" s="158">
        <f t="shared" si="3"/>
        <v>9350</v>
      </c>
      <c r="K15" s="158">
        <f t="shared" si="3"/>
        <v>19950</v>
      </c>
      <c r="L15" s="158">
        <f t="shared" si="3"/>
        <v>20000</v>
      </c>
      <c r="M15" s="158">
        <f t="shared" si="3"/>
        <v>31750</v>
      </c>
      <c r="N15" s="158">
        <f t="shared" si="3"/>
        <v>68000</v>
      </c>
      <c r="O15" s="158">
        <f t="shared" si="3"/>
        <v>82250</v>
      </c>
      <c r="P15" s="158">
        <f t="shared" si="3"/>
        <v>96500</v>
      </c>
      <c r="Q15" s="158">
        <f t="shared" si="3"/>
        <v>110750</v>
      </c>
      <c r="R15" s="158">
        <f t="shared" si="3"/>
        <v>125000</v>
      </c>
      <c r="S15" s="158">
        <f t="shared" si="3"/>
        <v>131850</v>
      </c>
    </row>
    <row r="16" ht="22.5" customHeight="1">
      <c r="A16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S1"/>
    <mergeCell ref="A2:S2"/>
    <mergeCell ref="A3:S3"/>
    <mergeCell ref="A5:S5"/>
    <mergeCell ref="A10:S10"/>
    <mergeCell ref="A16:S1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 outlineLevelRow="1"/>
  <cols>
    <col customWidth="1" min="1" max="1" width="6.0"/>
    <col customWidth="1" min="2" max="2" width="21.57"/>
    <col customWidth="1" min="3" max="21" width="13.71"/>
  </cols>
  <sheetData>
    <row r="1" ht="22.5" customHeight="1">
      <c r="A1" s="39" t="s">
        <v>137</v>
      </c>
    </row>
    <row r="2" ht="22.5" customHeight="1">
      <c r="A2" s="29" t="s">
        <v>81</v>
      </c>
    </row>
    <row r="3" ht="22.5" customHeight="1">
      <c r="A3" s="29" t="s">
        <v>82</v>
      </c>
    </row>
    <row r="4" ht="22.5" customHeight="1">
      <c r="A4" s="13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22.5" customHeight="1">
      <c r="A5" s="12" t="s">
        <v>138</v>
      </c>
    </row>
    <row r="6" ht="22.5" customHeight="1">
      <c r="A6" s="159"/>
      <c r="B6" s="78"/>
      <c r="C6" s="42" t="s">
        <v>139</v>
      </c>
      <c r="D6" s="42" t="s">
        <v>20</v>
      </c>
      <c r="E6" s="42" t="s">
        <v>83</v>
      </c>
      <c r="F6" s="42" t="s">
        <v>84</v>
      </c>
      <c r="G6" s="42" t="s">
        <v>85</v>
      </c>
      <c r="H6" s="42" t="s">
        <v>86</v>
      </c>
      <c r="I6" s="42" t="s">
        <v>87</v>
      </c>
      <c r="J6" s="42" t="s">
        <v>88</v>
      </c>
      <c r="K6" s="42" t="s">
        <v>89</v>
      </c>
      <c r="L6" s="42" t="s">
        <v>90</v>
      </c>
      <c r="M6" s="42" t="s">
        <v>91</v>
      </c>
      <c r="N6" s="42" t="s">
        <v>92</v>
      </c>
      <c r="O6" s="42" t="s">
        <v>93</v>
      </c>
      <c r="P6" s="42" t="s">
        <v>94</v>
      </c>
      <c r="Q6" s="42" t="s">
        <v>95</v>
      </c>
      <c r="R6" s="42" t="s">
        <v>96</v>
      </c>
      <c r="S6" s="42" t="s">
        <v>97</v>
      </c>
      <c r="T6" s="42" t="s">
        <v>98</v>
      </c>
      <c r="U6" s="42" t="s">
        <v>99</v>
      </c>
    </row>
    <row r="7" ht="22.5" customHeight="1">
      <c r="A7" s="160" t="s">
        <v>140</v>
      </c>
      <c r="B7" s="112"/>
      <c r="C7" s="97">
        <f>'Prep Sheet'!C105</f>
        <v>100000</v>
      </c>
      <c r="D7" s="97">
        <f>C7-D18-D23+D48+D53+D59+'Profit &amp; Loss'!B15</f>
        <v>52600</v>
      </c>
      <c r="E7" s="97">
        <f>D7-E18-E23+E48+E53+E59+'Profit &amp; Loss'!C15</f>
        <v>46875</v>
      </c>
      <c r="F7" s="97">
        <f>E7-F18-F23+F48+F53+F59+'Profit &amp; Loss'!D15</f>
        <v>48950</v>
      </c>
      <c r="G7" s="97">
        <f>F7-G18-G23+G48+G53+G59+'Profit &amp; Loss'!E15</f>
        <v>59305</v>
      </c>
      <c r="H7" s="97">
        <f>G7-H18-H23+H48+H53+H59+'Profit &amp; Loss'!F15</f>
        <v>99610</v>
      </c>
      <c r="I7" s="97">
        <f>H7-I18-I23+I48+I53+I59+'Profit &amp; Loss'!G15</f>
        <v>106065</v>
      </c>
      <c r="J7" s="97">
        <f>I7-J18-J23+J48+J53+J59+'Profit &amp; Loss'!H15</f>
        <v>109525</v>
      </c>
      <c r="K7" s="97">
        <f>J7-K18-K23+K48+K53+K59+'Profit &amp; Loss'!I15</f>
        <v>106575</v>
      </c>
      <c r="L7" s="97">
        <f>K7-L18-L23+L48+L53+L59+'Profit &amp; Loss'!J15</f>
        <v>101085</v>
      </c>
      <c r="M7" s="97">
        <f>L7-M18-M23+M48+M53+M59+'Profit &amp; Loss'!K15</f>
        <v>106935</v>
      </c>
      <c r="N7" s="97">
        <f>M7-N18-N23+N48+N53+N59+'Profit &amp; Loss'!L15</f>
        <v>107245</v>
      </c>
      <c r="O7" s="97">
        <f>N7-O18-O23+O48+O53+O59+'Profit &amp; Loss'!M15</f>
        <v>121720</v>
      </c>
      <c r="P7" s="97">
        <f>O7-P18-P23+P48+P53+P59+'Profit &amp; Loss'!N15</f>
        <v>147875</v>
      </c>
      <c r="Q7" s="97">
        <f>P7-Q18-Q23+Q48+Q53+Q59+'Profit &amp; Loss'!O15</f>
        <v>225150</v>
      </c>
      <c r="R7" s="97">
        <f>Q7-R18-R23+R48+R53+R59+'Profit &amp; Loss'!P15</f>
        <v>318875</v>
      </c>
      <c r="S7" s="97">
        <f>R7-S18-S23+S48+S53+S59+'Profit &amp; Loss'!Q15</f>
        <v>426850</v>
      </c>
      <c r="T7" s="97">
        <f>S7-T18-T23+T48+T53+T59+'Profit &amp; Loss'!R15</f>
        <v>549075</v>
      </c>
      <c r="U7" s="97">
        <f>T7-U18-U23+U48+U53+U59+'Profit &amp; Loss'!S15</f>
        <v>679550</v>
      </c>
    </row>
    <row r="8" ht="22.5" customHeight="1" collapsed="1">
      <c r="A8" s="161" t="s">
        <v>141</v>
      </c>
      <c r="B8" s="162"/>
      <c r="C8" s="101"/>
      <c r="D8" s="101">
        <f>D18</f>
        <v>81000</v>
      </c>
      <c r="E8" s="101">
        <f t="shared" ref="E8:U8" si="1">D8+E18</f>
        <v>112200</v>
      </c>
      <c r="F8" s="101">
        <f t="shared" si="1"/>
        <v>138300</v>
      </c>
      <c r="G8" s="101">
        <f t="shared" si="1"/>
        <v>157800</v>
      </c>
      <c r="H8" s="101">
        <f t="shared" si="1"/>
        <v>105300</v>
      </c>
      <c r="I8" s="101">
        <f t="shared" si="1"/>
        <v>95400</v>
      </c>
      <c r="J8" s="101">
        <f t="shared" si="1"/>
        <v>89700</v>
      </c>
      <c r="K8" s="101">
        <f t="shared" si="1"/>
        <v>89700</v>
      </c>
      <c r="L8" s="101">
        <f t="shared" si="1"/>
        <v>101700</v>
      </c>
      <c r="M8" s="101">
        <f t="shared" si="1"/>
        <v>116100</v>
      </c>
      <c r="N8" s="101">
        <f t="shared" si="1"/>
        <v>134700</v>
      </c>
      <c r="O8" s="101">
        <f t="shared" si="1"/>
        <v>153900</v>
      </c>
      <c r="P8" s="101">
        <f t="shared" si="1"/>
        <v>197900</v>
      </c>
      <c r="Q8" s="101">
        <f t="shared" si="1"/>
        <v>205350</v>
      </c>
      <c r="R8" s="101">
        <f t="shared" si="1"/>
        <v>210600</v>
      </c>
      <c r="S8" s="101">
        <f t="shared" si="1"/>
        <v>215850</v>
      </c>
      <c r="T8" s="101">
        <f t="shared" si="1"/>
        <v>221100</v>
      </c>
      <c r="U8" s="102">
        <f t="shared" si="1"/>
        <v>226350</v>
      </c>
    </row>
    <row r="9" ht="22.5" hidden="1" customHeight="1" outlineLevel="1">
      <c r="A9" s="163"/>
      <c r="B9" s="164" t="s">
        <v>101</v>
      </c>
      <c r="C9" s="101"/>
      <c r="D9" s="101">
        <f>'Revenue &amp; COGS'!D32</f>
        <v>81000</v>
      </c>
      <c r="E9" s="101">
        <f>'Revenue &amp; COGS'!E32</f>
        <v>96000</v>
      </c>
      <c r="F9" s="101">
        <f>'Revenue &amp; COGS'!F32</f>
        <v>111000</v>
      </c>
      <c r="G9" s="101">
        <f>'Revenue &amp; COGS'!G32</f>
        <v>126000</v>
      </c>
      <c r="H9" s="101">
        <f>'Revenue &amp; COGS'!H32</f>
        <v>69000</v>
      </c>
      <c r="I9" s="101">
        <f>'Revenue &amp; COGS'!I32</f>
        <v>69000</v>
      </c>
      <c r="J9" s="101">
        <f>'Revenue &amp; COGS'!J32</f>
        <v>69000</v>
      </c>
      <c r="K9" s="101">
        <f>'Revenue &amp; COGS'!K32</f>
        <v>69000</v>
      </c>
      <c r="L9" s="101">
        <f>'Revenue &amp; COGS'!L32</f>
        <v>81000</v>
      </c>
      <c r="M9" s="101">
        <f>'Revenue &amp; COGS'!M32</f>
        <v>93000</v>
      </c>
      <c r="N9" s="101">
        <f>'Revenue &amp; COGS'!N32</f>
        <v>108000</v>
      </c>
      <c r="O9" s="101">
        <f>'Revenue &amp; COGS'!O32</f>
        <v>123000</v>
      </c>
      <c r="P9" s="101">
        <f>'Revenue &amp; COGS'!P32</f>
        <v>162500</v>
      </c>
      <c r="Q9" s="101">
        <f>'Revenue &amp; COGS'!Q32</f>
        <v>180000</v>
      </c>
      <c r="R9" s="101">
        <f>'Revenue &amp; COGS'!R32</f>
        <v>197500</v>
      </c>
      <c r="S9" s="101">
        <f>'Revenue &amp; COGS'!S32</f>
        <v>215000</v>
      </c>
      <c r="T9" s="101">
        <f>'Revenue &amp; COGS'!T32</f>
        <v>232500</v>
      </c>
      <c r="U9" s="102">
        <f>'Revenue &amp; COGS'!U32</f>
        <v>250000</v>
      </c>
    </row>
    <row r="10" ht="15.0" hidden="1" customHeight="1" outlineLevel="1">
      <c r="A10" s="163"/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6"/>
    </row>
    <row r="11" ht="22.5" hidden="1" customHeight="1" outlineLevel="1">
      <c r="A11" s="163"/>
      <c r="B11" s="164" t="s">
        <v>142</v>
      </c>
      <c r="C11" s="167">
        <f>'Prep Sheet'!C106</f>
        <v>0.8</v>
      </c>
      <c r="D11" s="101">
        <f t="shared" ref="D11:U11" si="2">D9*$C$11</f>
        <v>64800</v>
      </c>
      <c r="E11" s="101">
        <f t="shared" si="2"/>
        <v>76800</v>
      </c>
      <c r="F11" s="101">
        <f t="shared" si="2"/>
        <v>88800</v>
      </c>
      <c r="G11" s="101">
        <f t="shared" si="2"/>
        <v>100800</v>
      </c>
      <c r="H11" s="101">
        <f t="shared" si="2"/>
        <v>55200</v>
      </c>
      <c r="I11" s="101">
        <f t="shared" si="2"/>
        <v>55200</v>
      </c>
      <c r="J11" s="101">
        <f t="shared" si="2"/>
        <v>55200</v>
      </c>
      <c r="K11" s="101">
        <f t="shared" si="2"/>
        <v>55200</v>
      </c>
      <c r="L11" s="101">
        <f t="shared" si="2"/>
        <v>64800</v>
      </c>
      <c r="M11" s="101">
        <f t="shared" si="2"/>
        <v>74400</v>
      </c>
      <c r="N11" s="101">
        <f t="shared" si="2"/>
        <v>86400</v>
      </c>
      <c r="O11" s="101">
        <f t="shared" si="2"/>
        <v>98400</v>
      </c>
      <c r="P11" s="101">
        <f t="shared" si="2"/>
        <v>130000</v>
      </c>
      <c r="Q11" s="101">
        <f t="shared" si="2"/>
        <v>144000</v>
      </c>
      <c r="R11" s="101">
        <f t="shared" si="2"/>
        <v>158000</v>
      </c>
      <c r="S11" s="101">
        <f t="shared" si="2"/>
        <v>172000</v>
      </c>
      <c r="T11" s="101">
        <f t="shared" si="2"/>
        <v>186000</v>
      </c>
      <c r="U11" s="102">
        <f t="shared" si="2"/>
        <v>200000</v>
      </c>
    </row>
    <row r="12" ht="22.5" hidden="1" customHeight="1" outlineLevel="1">
      <c r="A12" s="163"/>
      <c r="B12" s="164" t="s">
        <v>143</v>
      </c>
      <c r="C12" s="167">
        <f>'Prep Sheet'!C107</f>
        <v>0.1</v>
      </c>
      <c r="D12" s="101">
        <f t="shared" ref="D12:U12" si="3">D9*$C$12</f>
        <v>8100</v>
      </c>
      <c r="E12" s="101">
        <f t="shared" si="3"/>
        <v>9600</v>
      </c>
      <c r="F12" s="101">
        <f t="shared" si="3"/>
        <v>11100</v>
      </c>
      <c r="G12" s="101">
        <f t="shared" si="3"/>
        <v>12600</v>
      </c>
      <c r="H12" s="101">
        <f t="shared" si="3"/>
        <v>6900</v>
      </c>
      <c r="I12" s="101">
        <f t="shared" si="3"/>
        <v>6900</v>
      </c>
      <c r="J12" s="101">
        <f t="shared" si="3"/>
        <v>6900</v>
      </c>
      <c r="K12" s="101">
        <f t="shared" si="3"/>
        <v>6900</v>
      </c>
      <c r="L12" s="101">
        <f t="shared" si="3"/>
        <v>8100</v>
      </c>
      <c r="M12" s="101">
        <f t="shared" si="3"/>
        <v>9300</v>
      </c>
      <c r="N12" s="101">
        <f t="shared" si="3"/>
        <v>10800</v>
      </c>
      <c r="O12" s="101">
        <f t="shared" si="3"/>
        <v>12300</v>
      </c>
      <c r="P12" s="101">
        <f t="shared" si="3"/>
        <v>16250</v>
      </c>
      <c r="Q12" s="101">
        <f t="shared" si="3"/>
        <v>18000</v>
      </c>
      <c r="R12" s="101">
        <f t="shared" si="3"/>
        <v>19750</v>
      </c>
      <c r="S12" s="101">
        <f t="shared" si="3"/>
        <v>21500</v>
      </c>
      <c r="T12" s="101">
        <f t="shared" si="3"/>
        <v>23250</v>
      </c>
      <c r="U12" s="102">
        <f t="shared" si="3"/>
        <v>25000</v>
      </c>
    </row>
    <row r="13" ht="22.5" hidden="1" customHeight="1" outlineLevel="1">
      <c r="A13" s="163"/>
      <c r="B13" s="164" t="s">
        <v>144</v>
      </c>
      <c r="C13" s="167">
        <f>'Prep Sheet'!C108</f>
        <v>0.1</v>
      </c>
      <c r="D13" s="168">
        <f t="shared" ref="D13:U13" si="4">D9*$C$13</f>
        <v>8100</v>
      </c>
      <c r="E13" s="168">
        <f t="shared" si="4"/>
        <v>9600</v>
      </c>
      <c r="F13" s="168">
        <f t="shared" si="4"/>
        <v>11100</v>
      </c>
      <c r="G13" s="168">
        <f t="shared" si="4"/>
        <v>12600</v>
      </c>
      <c r="H13" s="168">
        <f t="shared" si="4"/>
        <v>6900</v>
      </c>
      <c r="I13" s="168">
        <f t="shared" si="4"/>
        <v>6900</v>
      </c>
      <c r="J13" s="168">
        <f t="shared" si="4"/>
        <v>6900</v>
      </c>
      <c r="K13" s="168">
        <f t="shared" si="4"/>
        <v>6900</v>
      </c>
      <c r="L13" s="168">
        <f t="shared" si="4"/>
        <v>8100</v>
      </c>
      <c r="M13" s="168">
        <f t="shared" si="4"/>
        <v>9300</v>
      </c>
      <c r="N13" s="168">
        <f t="shared" si="4"/>
        <v>10800</v>
      </c>
      <c r="O13" s="168">
        <f t="shared" si="4"/>
        <v>12300</v>
      </c>
      <c r="P13" s="168">
        <f t="shared" si="4"/>
        <v>16250</v>
      </c>
      <c r="Q13" s="168">
        <f t="shared" si="4"/>
        <v>18000</v>
      </c>
      <c r="R13" s="168">
        <f t="shared" si="4"/>
        <v>19750</v>
      </c>
      <c r="S13" s="168">
        <f t="shared" si="4"/>
        <v>21500</v>
      </c>
      <c r="T13" s="168">
        <f t="shared" si="4"/>
        <v>23250</v>
      </c>
      <c r="U13" s="169">
        <f t="shared" si="4"/>
        <v>25000</v>
      </c>
    </row>
    <row r="14" ht="22.5" hidden="1" customHeight="1" outlineLevel="1">
      <c r="A14" s="163"/>
      <c r="B14" s="152" t="s">
        <v>145</v>
      </c>
      <c r="C14" s="20"/>
      <c r="D14" s="170">
        <f t="shared" ref="D14:U14" si="5">sum(D11:D13)</f>
        <v>81000</v>
      </c>
      <c r="E14" s="170">
        <f t="shared" si="5"/>
        <v>96000</v>
      </c>
      <c r="F14" s="170">
        <f t="shared" si="5"/>
        <v>111000</v>
      </c>
      <c r="G14" s="170">
        <f t="shared" si="5"/>
        <v>126000</v>
      </c>
      <c r="H14" s="170">
        <f t="shared" si="5"/>
        <v>69000</v>
      </c>
      <c r="I14" s="170">
        <f t="shared" si="5"/>
        <v>69000</v>
      </c>
      <c r="J14" s="170">
        <f t="shared" si="5"/>
        <v>69000</v>
      </c>
      <c r="K14" s="170">
        <f t="shared" si="5"/>
        <v>69000</v>
      </c>
      <c r="L14" s="170">
        <f t="shared" si="5"/>
        <v>81000</v>
      </c>
      <c r="M14" s="170">
        <f t="shared" si="5"/>
        <v>93000</v>
      </c>
      <c r="N14" s="170">
        <f t="shared" si="5"/>
        <v>108000</v>
      </c>
      <c r="O14" s="170">
        <f t="shared" si="5"/>
        <v>123000</v>
      </c>
      <c r="P14" s="170">
        <f t="shared" si="5"/>
        <v>162500</v>
      </c>
      <c r="Q14" s="170">
        <f t="shared" si="5"/>
        <v>180000</v>
      </c>
      <c r="R14" s="170">
        <f t="shared" si="5"/>
        <v>197500</v>
      </c>
      <c r="S14" s="170">
        <f t="shared" si="5"/>
        <v>215000</v>
      </c>
      <c r="T14" s="170">
        <f t="shared" si="5"/>
        <v>232500</v>
      </c>
      <c r="U14" s="171">
        <f t="shared" si="5"/>
        <v>250000</v>
      </c>
    </row>
    <row r="15" ht="15.0" hidden="1" customHeight="1" outlineLevel="1">
      <c r="A15" s="163"/>
      <c r="B15" s="164"/>
      <c r="C15" s="165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8"/>
    </row>
    <row r="16" ht="22.5" hidden="1" customHeight="1" outlineLevel="1">
      <c r="A16" s="161"/>
      <c r="B16" s="172" t="s">
        <v>146</v>
      </c>
      <c r="C16" s="165"/>
      <c r="D16" s="101">
        <f t="shared" ref="D16:P16" si="6">D14</f>
        <v>81000</v>
      </c>
      <c r="E16" s="101">
        <f t="shared" si="6"/>
        <v>96000</v>
      </c>
      <c r="F16" s="101">
        <f t="shared" si="6"/>
        <v>111000</v>
      </c>
      <c r="G16" s="101">
        <f t="shared" si="6"/>
        <v>126000</v>
      </c>
      <c r="H16" s="101">
        <f t="shared" si="6"/>
        <v>69000</v>
      </c>
      <c r="I16" s="101">
        <f t="shared" si="6"/>
        <v>69000</v>
      </c>
      <c r="J16" s="101">
        <f t="shared" si="6"/>
        <v>69000</v>
      </c>
      <c r="K16" s="101">
        <f t="shared" si="6"/>
        <v>69000</v>
      </c>
      <c r="L16" s="101">
        <f t="shared" si="6"/>
        <v>81000</v>
      </c>
      <c r="M16" s="101">
        <f t="shared" si="6"/>
        <v>93000</v>
      </c>
      <c r="N16" s="101">
        <f t="shared" si="6"/>
        <v>108000</v>
      </c>
      <c r="O16" s="101">
        <f t="shared" si="6"/>
        <v>123000</v>
      </c>
      <c r="P16" s="101">
        <f t="shared" si="6"/>
        <v>162500</v>
      </c>
      <c r="Q16" s="101">
        <f t="shared" ref="Q16:U16" si="7">Q12+Q13</f>
        <v>36000</v>
      </c>
      <c r="R16" s="101">
        <f t="shared" si="7"/>
        <v>39500</v>
      </c>
      <c r="S16" s="101">
        <f t="shared" si="7"/>
        <v>43000</v>
      </c>
      <c r="T16" s="101">
        <f t="shared" si="7"/>
        <v>46500</v>
      </c>
      <c r="U16" s="102">
        <f t="shared" si="7"/>
        <v>50000</v>
      </c>
    </row>
    <row r="17" ht="22.5" hidden="1" customHeight="1" outlineLevel="1">
      <c r="A17" s="161"/>
      <c r="B17" s="172" t="s">
        <v>147</v>
      </c>
      <c r="C17" s="165"/>
      <c r="D17" s="168"/>
      <c r="E17" s="168">
        <f>D11</f>
        <v>64800</v>
      </c>
      <c r="F17" s="168">
        <f>E11+D12</f>
        <v>84900</v>
      </c>
      <c r="G17" s="168">
        <f t="shared" ref="G17:P17" si="8">F11+E12+D13</f>
        <v>106500</v>
      </c>
      <c r="H17" s="168">
        <f t="shared" si="8"/>
        <v>121500</v>
      </c>
      <c r="I17" s="168">
        <f t="shared" si="8"/>
        <v>78900</v>
      </c>
      <c r="J17" s="168">
        <f t="shared" si="8"/>
        <v>74700</v>
      </c>
      <c r="K17" s="168">
        <f t="shared" si="8"/>
        <v>69000</v>
      </c>
      <c r="L17" s="168">
        <f t="shared" si="8"/>
        <v>69000</v>
      </c>
      <c r="M17" s="168">
        <f t="shared" si="8"/>
        <v>78600</v>
      </c>
      <c r="N17" s="168">
        <f t="shared" si="8"/>
        <v>89400</v>
      </c>
      <c r="O17" s="168">
        <f t="shared" si="8"/>
        <v>103800</v>
      </c>
      <c r="P17" s="168">
        <f t="shared" si="8"/>
        <v>118500</v>
      </c>
      <c r="Q17" s="168">
        <f t="shared" ref="Q17:U17" si="9">P12+O13</f>
        <v>28550</v>
      </c>
      <c r="R17" s="168">
        <f t="shared" si="9"/>
        <v>34250</v>
      </c>
      <c r="S17" s="168">
        <f t="shared" si="9"/>
        <v>37750</v>
      </c>
      <c r="T17" s="168">
        <f t="shared" si="9"/>
        <v>41250</v>
      </c>
      <c r="U17" s="169">
        <f t="shared" si="9"/>
        <v>44750</v>
      </c>
    </row>
    <row r="18" ht="22.5" hidden="1" customHeight="1" outlineLevel="1">
      <c r="A18" s="161"/>
      <c r="B18" s="173" t="s">
        <v>148</v>
      </c>
      <c r="C18" s="174"/>
      <c r="D18" s="175">
        <f t="shared" ref="D18:U18" si="10">D16-D17</f>
        <v>81000</v>
      </c>
      <c r="E18" s="175">
        <f t="shared" si="10"/>
        <v>31200</v>
      </c>
      <c r="F18" s="175">
        <f t="shared" si="10"/>
        <v>26100</v>
      </c>
      <c r="G18" s="175">
        <f t="shared" si="10"/>
        <v>19500</v>
      </c>
      <c r="H18" s="175">
        <f t="shared" si="10"/>
        <v>-52500</v>
      </c>
      <c r="I18" s="175">
        <f t="shared" si="10"/>
        <v>-9900</v>
      </c>
      <c r="J18" s="175">
        <f t="shared" si="10"/>
        <v>-5700</v>
      </c>
      <c r="K18" s="175">
        <f t="shared" si="10"/>
        <v>0</v>
      </c>
      <c r="L18" s="175">
        <f t="shared" si="10"/>
        <v>12000</v>
      </c>
      <c r="M18" s="175">
        <f t="shared" si="10"/>
        <v>14400</v>
      </c>
      <c r="N18" s="175">
        <f t="shared" si="10"/>
        <v>18600</v>
      </c>
      <c r="O18" s="175">
        <f t="shared" si="10"/>
        <v>19200</v>
      </c>
      <c r="P18" s="175">
        <f t="shared" si="10"/>
        <v>44000</v>
      </c>
      <c r="Q18" s="175">
        <f t="shared" si="10"/>
        <v>7450</v>
      </c>
      <c r="R18" s="175">
        <f t="shared" si="10"/>
        <v>5250</v>
      </c>
      <c r="S18" s="175">
        <f t="shared" si="10"/>
        <v>5250</v>
      </c>
      <c r="T18" s="175">
        <f t="shared" si="10"/>
        <v>5250</v>
      </c>
      <c r="U18" s="176">
        <f t="shared" si="10"/>
        <v>5250</v>
      </c>
    </row>
    <row r="19" ht="15.0" hidden="1" customHeight="1" outlineLevel="1">
      <c r="A19" s="161"/>
      <c r="B19" s="162"/>
      <c r="C19" s="165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8"/>
    </row>
    <row r="20" ht="22.5" customHeight="1" collapsed="1">
      <c r="A20" s="161" t="s">
        <v>149</v>
      </c>
      <c r="B20" s="162"/>
      <c r="C20" s="101">
        <f>'Prep Sheet'!C109</f>
        <v>20000</v>
      </c>
      <c r="D20" s="101">
        <f t="shared" ref="D20:U20" si="11">C20+D21-D22</f>
        <v>20000</v>
      </c>
      <c r="E20" s="101">
        <f t="shared" si="11"/>
        <v>20000</v>
      </c>
      <c r="F20" s="101">
        <f t="shared" si="11"/>
        <v>22000</v>
      </c>
      <c r="G20" s="101">
        <f t="shared" si="11"/>
        <v>24000</v>
      </c>
      <c r="H20" s="101">
        <f t="shared" si="11"/>
        <v>24000</v>
      </c>
      <c r="I20" s="101">
        <f t="shared" si="11"/>
        <v>26000</v>
      </c>
      <c r="J20" s="101">
        <f t="shared" si="11"/>
        <v>26000</v>
      </c>
      <c r="K20" s="101">
        <f t="shared" si="11"/>
        <v>28000</v>
      </c>
      <c r="L20" s="101">
        <f t="shared" si="11"/>
        <v>28000</v>
      </c>
      <c r="M20" s="101">
        <f t="shared" si="11"/>
        <v>30000</v>
      </c>
      <c r="N20" s="101">
        <f t="shared" si="11"/>
        <v>30000</v>
      </c>
      <c r="O20" s="101">
        <f t="shared" si="11"/>
        <v>30000</v>
      </c>
      <c r="P20" s="101">
        <f t="shared" si="11"/>
        <v>30000</v>
      </c>
      <c r="Q20" s="101">
        <f t="shared" si="11"/>
        <v>30000</v>
      </c>
      <c r="R20" s="101">
        <f t="shared" si="11"/>
        <v>30000</v>
      </c>
      <c r="S20" s="101">
        <f t="shared" si="11"/>
        <v>30000</v>
      </c>
      <c r="T20" s="101">
        <f t="shared" si="11"/>
        <v>30000</v>
      </c>
      <c r="U20" s="102">
        <f t="shared" si="11"/>
        <v>32000</v>
      </c>
    </row>
    <row r="21" ht="22.5" hidden="1" customHeight="1" outlineLevel="1">
      <c r="A21" s="161"/>
      <c r="B21" s="177" t="s">
        <v>150</v>
      </c>
      <c r="C21" s="20"/>
      <c r="D21" s="101">
        <f>'Capital Expenses'!E33</f>
        <v>0</v>
      </c>
      <c r="E21" s="101">
        <f>'Capital Expenses'!F33</f>
        <v>0</v>
      </c>
      <c r="F21" s="101">
        <f>'Capital Expenses'!G33</f>
        <v>2000</v>
      </c>
      <c r="G21" s="101">
        <f>'Capital Expenses'!H33</f>
        <v>2000</v>
      </c>
      <c r="H21" s="101">
        <f>'Capital Expenses'!I33</f>
        <v>0</v>
      </c>
      <c r="I21" s="101">
        <f>'Capital Expenses'!J33</f>
        <v>2000</v>
      </c>
      <c r="J21" s="101">
        <f>'Capital Expenses'!K33</f>
        <v>0</v>
      </c>
      <c r="K21" s="101">
        <f>'Capital Expenses'!L33</f>
        <v>2000</v>
      </c>
      <c r="L21" s="101">
        <f>'Capital Expenses'!M33</f>
        <v>0</v>
      </c>
      <c r="M21" s="101">
        <f>'Capital Expenses'!N33</f>
        <v>2000</v>
      </c>
      <c r="N21" s="101">
        <f>'Capital Expenses'!O33</f>
        <v>0</v>
      </c>
      <c r="O21" s="101">
        <f>'Capital Expenses'!P33</f>
        <v>0</v>
      </c>
      <c r="P21" s="101">
        <f>'Capital Expenses'!Q33</f>
        <v>0</v>
      </c>
      <c r="Q21" s="101">
        <f>'Capital Expenses'!R33</f>
        <v>0</v>
      </c>
      <c r="R21" s="101">
        <f>'Capital Expenses'!S33</f>
        <v>0</v>
      </c>
      <c r="S21" s="101">
        <f>'Capital Expenses'!T33</f>
        <v>0</v>
      </c>
      <c r="T21" s="101">
        <f>'Capital Expenses'!U33</f>
        <v>0</v>
      </c>
      <c r="U21" s="102">
        <f>'Capital Expenses'!V33</f>
        <v>2000</v>
      </c>
    </row>
    <row r="22" ht="22.5" hidden="1" customHeight="1" outlineLevel="1">
      <c r="A22" s="161"/>
      <c r="B22" s="177" t="s">
        <v>151</v>
      </c>
      <c r="C22" s="20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122"/>
    </row>
    <row r="23" ht="22.5" hidden="1" customHeight="1" outlineLevel="1">
      <c r="A23" s="161"/>
      <c r="B23" s="178" t="s">
        <v>148</v>
      </c>
      <c r="C23" s="20"/>
      <c r="D23" s="170">
        <f t="shared" ref="D23:U23" si="12">D21-D22</f>
        <v>0</v>
      </c>
      <c r="E23" s="170">
        <f t="shared" si="12"/>
        <v>0</v>
      </c>
      <c r="F23" s="170">
        <f t="shared" si="12"/>
        <v>2000</v>
      </c>
      <c r="G23" s="170">
        <f t="shared" si="12"/>
        <v>2000</v>
      </c>
      <c r="H23" s="170">
        <f t="shared" si="12"/>
        <v>0</v>
      </c>
      <c r="I23" s="170">
        <f t="shared" si="12"/>
        <v>2000</v>
      </c>
      <c r="J23" s="170">
        <f t="shared" si="12"/>
        <v>0</v>
      </c>
      <c r="K23" s="170">
        <f t="shared" si="12"/>
        <v>2000</v>
      </c>
      <c r="L23" s="170">
        <f t="shared" si="12"/>
        <v>0</v>
      </c>
      <c r="M23" s="170">
        <f t="shared" si="12"/>
        <v>2000</v>
      </c>
      <c r="N23" s="170">
        <f t="shared" si="12"/>
        <v>0</v>
      </c>
      <c r="O23" s="170">
        <f t="shared" si="12"/>
        <v>0</v>
      </c>
      <c r="P23" s="170">
        <f t="shared" si="12"/>
        <v>0</v>
      </c>
      <c r="Q23" s="170">
        <f t="shared" si="12"/>
        <v>0</v>
      </c>
      <c r="R23" s="170">
        <f t="shared" si="12"/>
        <v>0</v>
      </c>
      <c r="S23" s="170">
        <f t="shared" si="12"/>
        <v>0</v>
      </c>
      <c r="T23" s="170">
        <f t="shared" si="12"/>
        <v>0</v>
      </c>
      <c r="U23" s="171">
        <f t="shared" si="12"/>
        <v>2000</v>
      </c>
    </row>
    <row r="24" ht="15.0" hidden="1" customHeight="1" outlineLevel="1">
      <c r="A24" s="161"/>
      <c r="B24" s="162"/>
      <c r="C24" s="165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8"/>
    </row>
    <row r="25" ht="22.5" customHeight="1">
      <c r="A25" s="179" t="s">
        <v>152</v>
      </c>
      <c r="B25" s="180"/>
      <c r="C25" s="181"/>
      <c r="D25" s="76" t="str">
        <f t="shared" ref="D25:U25" si="13">C25</f>
        <v/>
      </c>
      <c r="E25" s="76" t="str">
        <f t="shared" si="13"/>
        <v/>
      </c>
      <c r="F25" s="76" t="str">
        <f t="shared" si="13"/>
        <v/>
      </c>
      <c r="G25" s="76" t="str">
        <f t="shared" si="13"/>
        <v/>
      </c>
      <c r="H25" s="76" t="str">
        <f t="shared" si="13"/>
        <v/>
      </c>
      <c r="I25" s="76" t="str">
        <f t="shared" si="13"/>
        <v/>
      </c>
      <c r="J25" s="76" t="str">
        <f t="shared" si="13"/>
        <v/>
      </c>
      <c r="K25" s="76" t="str">
        <f t="shared" si="13"/>
        <v/>
      </c>
      <c r="L25" s="76" t="str">
        <f t="shared" si="13"/>
        <v/>
      </c>
      <c r="M25" s="76" t="str">
        <f t="shared" si="13"/>
        <v/>
      </c>
      <c r="N25" s="76" t="str">
        <f t="shared" si="13"/>
        <v/>
      </c>
      <c r="O25" s="76" t="str">
        <f t="shared" si="13"/>
        <v/>
      </c>
      <c r="P25" s="76" t="str">
        <f t="shared" si="13"/>
        <v/>
      </c>
      <c r="Q25" s="76" t="str">
        <f t="shared" si="13"/>
        <v/>
      </c>
      <c r="R25" s="76" t="str">
        <f t="shared" si="13"/>
        <v/>
      </c>
      <c r="S25" s="76" t="str">
        <f t="shared" si="13"/>
        <v/>
      </c>
      <c r="T25" s="76" t="str">
        <f t="shared" si="13"/>
        <v/>
      </c>
      <c r="U25" s="122" t="str">
        <f t="shared" si="13"/>
        <v/>
      </c>
    </row>
    <row r="26" ht="22.5" customHeight="1">
      <c r="A26" s="77" t="s">
        <v>153</v>
      </c>
      <c r="C26" s="157">
        <f t="shared" ref="C26:U26" si="14">C7+C8+C20+C25</f>
        <v>120000</v>
      </c>
      <c r="D26" s="157">
        <f t="shared" si="14"/>
        <v>153600</v>
      </c>
      <c r="E26" s="157">
        <f t="shared" si="14"/>
        <v>179075</v>
      </c>
      <c r="F26" s="157">
        <f t="shared" si="14"/>
        <v>209250</v>
      </c>
      <c r="G26" s="157">
        <f t="shared" si="14"/>
        <v>241105</v>
      </c>
      <c r="H26" s="157">
        <f t="shared" si="14"/>
        <v>228910</v>
      </c>
      <c r="I26" s="157">
        <f t="shared" si="14"/>
        <v>227465</v>
      </c>
      <c r="J26" s="157">
        <f t="shared" si="14"/>
        <v>225225</v>
      </c>
      <c r="K26" s="157">
        <f t="shared" si="14"/>
        <v>224275</v>
      </c>
      <c r="L26" s="157">
        <f t="shared" si="14"/>
        <v>230785</v>
      </c>
      <c r="M26" s="157">
        <f t="shared" si="14"/>
        <v>253035</v>
      </c>
      <c r="N26" s="157">
        <f t="shared" si="14"/>
        <v>271945</v>
      </c>
      <c r="O26" s="157">
        <f t="shared" si="14"/>
        <v>305620</v>
      </c>
      <c r="P26" s="157">
        <f t="shared" si="14"/>
        <v>375775</v>
      </c>
      <c r="Q26" s="157">
        <f t="shared" si="14"/>
        <v>460500</v>
      </c>
      <c r="R26" s="157">
        <f t="shared" si="14"/>
        <v>559475</v>
      </c>
      <c r="S26" s="157">
        <f t="shared" si="14"/>
        <v>672700</v>
      </c>
      <c r="T26" s="157">
        <f t="shared" si="14"/>
        <v>800175</v>
      </c>
      <c r="U26" s="157">
        <f t="shared" si="14"/>
        <v>937900</v>
      </c>
    </row>
    <row r="27" ht="22.5" customHeight="1">
      <c r="A27" s="12" t="s">
        <v>154</v>
      </c>
    </row>
    <row r="28" ht="22.5" customHeight="1" collapsed="1">
      <c r="A28" s="160" t="s">
        <v>155</v>
      </c>
      <c r="B28" s="182"/>
      <c r="C28" s="165"/>
      <c r="D28" s="101">
        <f>D46-D47</f>
        <v>27850</v>
      </c>
      <c r="E28" s="101">
        <f t="shared" ref="E28:U28" si="15">D28+E48</f>
        <v>35825</v>
      </c>
      <c r="F28" s="101">
        <f t="shared" si="15"/>
        <v>42150</v>
      </c>
      <c r="G28" s="101">
        <f t="shared" si="15"/>
        <v>43105</v>
      </c>
      <c r="H28" s="101">
        <f t="shared" si="15"/>
        <v>25560</v>
      </c>
      <c r="I28" s="101">
        <f t="shared" si="15"/>
        <v>22965</v>
      </c>
      <c r="J28" s="101">
        <f t="shared" si="15"/>
        <v>18375</v>
      </c>
      <c r="K28" s="101">
        <f t="shared" si="15"/>
        <v>20275</v>
      </c>
      <c r="L28" s="101">
        <f t="shared" si="15"/>
        <v>17435</v>
      </c>
      <c r="M28" s="101">
        <f t="shared" si="15"/>
        <v>19735</v>
      </c>
      <c r="N28" s="101">
        <f t="shared" si="15"/>
        <v>18645</v>
      </c>
      <c r="O28" s="101">
        <f t="shared" si="15"/>
        <v>20570</v>
      </c>
      <c r="P28" s="101">
        <f t="shared" si="15"/>
        <v>22725</v>
      </c>
      <c r="Q28" s="101">
        <f t="shared" si="15"/>
        <v>25200</v>
      </c>
      <c r="R28" s="101">
        <f t="shared" si="15"/>
        <v>27675</v>
      </c>
      <c r="S28" s="101">
        <f t="shared" si="15"/>
        <v>30150</v>
      </c>
      <c r="T28" s="101">
        <f t="shared" si="15"/>
        <v>32625</v>
      </c>
      <c r="U28" s="101">
        <f t="shared" si="15"/>
        <v>38500</v>
      </c>
    </row>
    <row r="29" ht="15.0" hidden="1" customHeight="1" outlineLevel="1">
      <c r="A29" s="17"/>
      <c r="B29" s="183"/>
      <c r="C29" s="167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</row>
    <row r="30" ht="22.5" hidden="1" customHeight="1" outlineLevel="1">
      <c r="A30" s="17"/>
      <c r="B30" s="184" t="s">
        <v>103</v>
      </c>
      <c r="C30" s="167"/>
      <c r="D30" s="101">
        <f>'Revenue &amp; COGS'!D65</f>
        <v>9250</v>
      </c>
      <c r="E30" s="101">
        <f>'Revenue &amp; COGS'!E65</f>
        <v>11000</v>
      </c>
      <c r="F30" s="101">
        <f>'Revenue &amp; COGS'!F65</f>
        <v>12750</v>
      </c>
      <c r="G30" s="101">
        <f>'Revenue &amp; COGS'!G65</f>
        <v>14500</v>
      </c>
      <c r="H30" s="101">
        <f>'Revenue &amp; COGS'!H65</f>
        <v>8250</v>
      </c>
      <c r="I30" s="101">
        <f>'Revenue &amp; COGS'!I65</f>
        <v>8250</v>
      </c>
      <c r="J30" s="101">
        <f>'Revenue &amp; COGS'!J65</f>
        <v>8250</v>
      </c>
      <c r="K30" s="101">
        <f>'Revenue &amp; COGS'!K65</f>
        <v>8250</v>
      </c>
      <c r="L30" s="101">
        <f>'Revenue &amp; COGS'!L65</f>
        <v>9250</v>
      </c>
      <c r="M30" s="101">
        <f>'Revenue &amp; COGS'!M65</f>
        <v>10250</v>
      </c>
      <c r="N30" s="101">
        <f>'Revenue &amp; COGS'!N65</f>
        <v>12000</v>
      </c>
      <c r="O30" s="101">
        <f>'Revenue &amp; COGS'!O65</f>
        <v>13750</v>
      </c>
      <c r="P30" s="101">
        <f>'Revenue &amp; COGS'!P65</f>
        <v>15500</v>
      </c>
      <c r="Q30" s="101">
        <f>'Revenue &amp; COGS'!Q65</f>
        <v>17250</v>
      </c>
      <c r="R30" s="101">
        <f>'Revenue &amp; COGS'!R65</f>
        <v>19000</v>
      </c>
      <c r="S30" s="101">
        <f>'Revenue &amp; COGS'!S65</f>
        <v>20750</v>
      </c>
      <c r="T30" s="101">
        <f>'Revenue &amp; COGS'!T65</f>
        <v>22500</v>
      </c>
      <c r="U30" s="101">
        <f>'Revenue &amp; COGS'!U65</f>
        <v>24250</v>
      </c>
    </row>
    <row r="31" ht="22.5" hidden="1" customHeight="1" outlineLevel="1">
      <c r="A31" s="17"/>
      <c r="B31" s="164" t="s">
        <v>156</v>
      </c>
      <c r="C31" s="167">
        <f>'Prep Sheet'!C28</f>
        <v>0.8</v>
      </c>
      <c r="D31" s="101">
        <f t="shared" ref="D31:U31" si="16">D30*$C$31</f>
        <v>7400</v>
      </c>
      <c r="E31" s="101">
        <f t="shared" si="16"/>
        <v>8800</v>
      </c>
      <c r="F31" s="101">
        <f t="shared" si="16"/>
        <v>10200</v>
      </c>
      <c r="G31" s="101">
        <f t="shared" si="16"/>
        <v>11600</v>
      </c>
      <c r="H31" s="101">
        <f t="shared" si="16"/>
        <v>6600</v>
      </c>
      <c r="I31" s="101">
        <f t="shared" si="16"/>
        <v>6600</v>
      </c>
      <c r="J31" s="101">
        <f t="shared" si="16"/>
        <v>6600</v>
      </c>
      <c r="K31" s="101">
        <f t="shared" si="16"/>
        <v>6600</v>
      </c>
      <c r="L31" s="101">
        <f t="shared" si="16"/>
        <v>7400</v>
      </c>
      <c r="M31" s="101">
        <f t="shared" si="16"/>
        <v>8200</v>
      </c>
      <c r="N31" s="101">
        <f t="shared" si="16"/>
        <v>9600</v>
      </c>
      <c r="O31" s="101">
        <f t="shared" si="16"/>
        <v>11000</v>
      </c>
      <c r="P31" s="101">
        <f t="shared" si="16"/>
        <v>12400</v>
      </c>
      <c r="Q31" s="101">
        <f t="shared" si="16"/>
        <v>13800</v>
      </c>
      <c r="R31" s="101">
        <f t="shared" si="16"/>
        <v>15200</v>
      </c>
      <c r="S31" s="101">
        <f t="shared" si="16"/>
        <v>16600</v>
      </c>
      <c r="T31" s="101">
        <f t="shared" si="16"/>
        <v>18000</v>
      </c>
      <c r="U31" s="101">
        <f t="shared" si="16"/>
        <v>19400</v>
      </c>
    </row>
    <row r="32" ht="22.5" hidden="1" customHeight="1" outlineLevel="1">
      <c r="A32" s="17"/>
      <c r="B32" s="164" t="s">
        <v>157</v>
      </c>
      <c r="C32" s="167">
        <f>'Prep Sheet'!C29</f>
        <v>0.1</v>
      </c>
      <c r="D32" s="101">
        <f t="shared" ref="D32:U32" si="17">D30*$C$32</f>
        <v>925</v>
      </c>
      <c r="E32" s="101">
        <f t="shared" si="17"/>
        <v>1100</v>
      </c>
      <c r="F32" s="101">
        <f t="shared" si="17"/>
        <v>1275</v>
      </c>
      <c r="G32" s="101">
        <f t="shared" si="17"/>
        <v>1450</v>
      </c>
      <c r="H32" s="101">
        <f t="shared" si="17"/>
        <v>825</v>
      </c>
      <c r="I32" s="101">
        <f t="shared" si="17"/>
        <v>825</v>
      </c>
      <c r="J32" s="101">
        <f t="shared" si="17"/>
        <v>825</v>
      </c>
      <c r="K32" s="101">
        <f t="shared" si="17"/>
        <v>825</v>
      </c>
      <c r="L32" s="101">
        <f t="shared" si="17"/>
        <v>925</v>
      </c>
      <c r="M32" s="101">
        <f t="shared" si="17"/>
        <v>1025</v>
      </c>
      <c r="N32" s="101">
        <f t="shared" si="17"/>
        <v>1200</v>
      </c>
      <c r="O32" s="101">
        <f t="shared" si="17"/>
        <v>1375</v>
      </c>
      <c r="P32" s="101">
        <f t="shared" si="17"/>
        <v>1550</v>
      </c>
      <c r="Q32" s="101">
        <f t="shared" si="17"/>
        <v>1725</v>
      </c>
      <c r="R32" s="101">
        <f t="shared" si="17"/>
        <v>1900</v>
      </c>
      <c r="S32" s="101">
        <f t="shared" si="17"/>
        <v>2075</v>
      </c>
      <c r="T32" s="101">
        <f t="shared" si="17"/>
        <v>2250</v>
      </c>
      <c r="U32" s="101">
        <f t="shared" si="17"/>
        <v>2425</v>
      </c>
    </row>
    <row r="33" ht="22.5" hidden="1" customHeight="1" outlineLevel="1">
      <c r="A33" s="17"/>
      <c r="B33" s="164" t="s">
        <v>158</v>
      </c>
      <c r="C33" s="167">
        <f>'Prep Sheet'!C30</f>
        <v>0.1</v>
      </c>
      <c r="D33" s="101">
        <f t="shared" ref="D33:U33" si="18">D30*$C$33</f>
        <v>925</v>
      </c>
      <c r="E33" s="101">
        <f t="shared" si="18"/>
        <v>1100</v>
      </c>
      <c r="F33" s="101">
        <f t="shared" si="18"/>
        <v>1275</v>
      </c>
      <c r="G33" s="101">
        <f t="shared" si="18"/>
        <v>1450</v>
      </c>
      <c r="H33" s="101">
        <f t="shared" si="18"/>
        <v>825</v>
      </c>
      <c r="I33" s="101">
        <f t="shared" si="18"/>
        <v>825</v>
      </c>
      <c r="J33" s="101">
        <f t="shared" si="18"/>
        <v>825</v>
      </c>
      <c r="K33" s="101">
        <f t="shared" si="18"/>
        <v>825</v>
      </c>
      <c r="L33" s="101">
        <f t="shared" si="18"/>
        <v>925</v>
      </c>
      <c r="M33" s="101">
        <f t="shared" si="18"/>
        <v>1025</v>
      </c>
      <c r="N33" s="101">
        <f t="shared" si="18"/>
        <v>1200</v>
      </c>
      <c r="O33" s="101">
        <f t="shared" si="18"/>
        <v>1375</v>
      </c>
      <c r="P33" s="101">
        <f t="shared" si="18"/>
        <v>1550</v>
      </c>
      <c r="Q33" s="101">
        <f t="shared" si="18"/>
        <v>1725</v>
      </c>
      <c r="R33" s="101">
        <f t="shared" si="18"/>
        <v>1900</v>
      </c>
      <c r="S33" s="101">
        <f t="shared" si="18"/>
        <v>2075</v>
      </c>
      <c r="T33" s="101">
        <f t="shared" si="18"/>
        <v>2250</v>
      </c>
      <c r="U33" s="101">
        <f t="shared" si="18"/>
        <v>2425</v>
      </c>
    </row>
    <row r="34" ht="22.5" hidden="1" customHeight="1" outlineLevel="1">
      <c r="A34" s="17"/>
      <c r="B34" s="164" t="s">
        <v>159</v>
      </c>
      <c r="C34" s="167">
        <f>'Prep Sheet'!C31</f>
        <v>0</v>
      </c>
      <c r="D34" s="101">
        <f t="shared" ref="D34:U34" si="19">D30*$C$34</f>
        <v>0</v>
      </c>
      <c r="E34" s="101">
        <f t="shared" si="19"/>
        <v>0</v>
      </c>
      <c r="F34" s="101">
        <f t="shared" si="19"/>
        <v>0</v>
      </c>
      <c r="G34" s="101">
        <f t="shared" si="19"/>
        <v>0</v>
      </c>
      <c r="H34" s="101">
        <f t="shared" si="19"/>
        <v>0</v>
      </c>
      <c r="I34" s="101">
        <f t="shared" si="19"/>
        <v>0</v>
      </c>
      <c r="J34" s="101">
        <f t="shared" si="19"/>
        <v>0</v>
      </c>
      <c r="K34" s="101">
        <f t="shared" si="19"/>
        <v>0</v>
      </c>
      <c r="L34" s="101">
        <f t="shared" si="19"/>
        <v>0</v>
      </c>
      <c r="M34" s="101">
        <f t="shared" si="19"/>
        <v>0</v>
      </c>
      <c r="N34" s="101">
        <f t="shared" si="19"/>
        <v>0</v>
      </c>
      <c r="O34" s="101">
        <f t="shared" si="19"/>
        <v>0</v>
      </c>
      <c r="P34" s="101">
        <f t="shared" si="19"/>
        <v>0</v>
      </c>
      <c r="Q34" s="101">
        <f t="shared" si="19"/>
        <v>0</v>
      </c>
      <c r="R34" s="101">
        <f t="shared" si="19"/>
        <v>0</v>
      </c>
      <c r="S34" s="101">
        <f t="shared" si="19"/>
        <v>0</v>
      </c>
      <c r="T34" s="101">
        <f t="shared" si="19"/>
        <v>0</v>
      </c>
      <c r="U34" s="101">
        <f t="shared" si="19"/>
        <v>0</v>
      </c>
    </row>
    <row r="35" ht="22.5" hidden="1" customHeight="1" outlineLevel="1">
      <c r="A35" s="17"/>
      <c r="B35" s="72" t="s">
        <v>145</v>
      </c>
      <c r="C35" s="185">
        <f t="shared" ref="C35:U35" si="20">sum(C31:C34)</f>
        <v>1</v>
      </c>
      <c r="D35" s="186">
        <f t="shared" si="20"/>
        <v>9250</v>
      </c>
      <c r="E35" s="186">
        <f t="shared" si="20"/>
        <v>11000</v>
      </c>
      <c r="F35" s="186">
        <f t="shared" si="20"/>
        <v>12750</v>
      </c>
      <c r="G35" s="186">
        <f t="shared" si="20"/>
        <v>14500</v>
      </c>
      <c r="H35" s="186">
        <f t="shared" si="20"/>
        <v>8250</v>
      </c>
      <c r="I35" s="186">
        <f t="shared" si="20"/>
        <v>8250</v>
      </c>
      <c r="J35" s="186">
        <f t="shared" si="20"/>
        <v>8250</v>
      </c>
      <c r="K35" s="186">
        <f t="shared" si="20"/>
        <v>8250</v>
      </c>
      <c r="L35" s="186">
        <f t="shared" si="20"/>
        <v>9250</v>
      </c>
      <c r="M35" s="186">
        <f t="shared" si="20"/>
        <v>10250</v>
      </c>
      <c r="N35" s="186">
        <f t="shared" si="20"/>
        <v>12000</v>
      </c>
      <c r="O35" s="186">
        <f t="shared" si="20"/>
        <v>13750</v>
      </c>
      <c r="P35" s="186">
        <f t="shared" si="20"/>
        <v>15500</v>
      </c>
      <c r="Q35" s="186">
        <f t="shared" si="20"/>
        <v>17250</v>
      </c>
      <c r="R35" s="186">
        <f t="shared" si="20"/>
        <v>19000</v>
      </c>
      <c r="S35" s="186">
        <f t="shared" si="20"/>
        <v>20750</v>
      </c>
      <c r="T35" s="186">
        <f t="shared" si="20"/>
        <v>22500</v>
      </c>
      <c r="U35" s="186">
        <f t="shared" si="20"/>
        <v>24250</v>
      </c>
    </row>
    <row r="36" ht="15.0" hidden="1" customHeight="1" outlineLevel="1">
      <c r="A36" s="17"/>
      <c r="B36" s="184"/>
      <c r="C36" s="165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</row>
    <row r="37" ht="22.5" hidden="1" customHeight="1" outlineLevel="1">
      <c r="A37" s="17"/>
      <c r="B37" s="184" t="s">
        <v>160</v>
      </c>
      <c r="C37" s="167"/>
      <c r="D37" s="101">
        <f>'Operating Expenses'!C53-'Operating Expenses'!C54</f>
        <v>26000</v>
      </c>
      <c r="E37" s="101">
        <f>'Operating Expenses'!D53-'Operating Expenses'!D54</f>
        <v>27500</v>
      </c>
      <c r="F37" s="101">
        <f>'Operating Expenses'!E53-'Operating Expenses'!E54</f>
        <v>28400</v>
      </c>
      <c r="G37" s="101">
        <f>'Operating Expenses'!F53-'Operating Expenses'!F54</f>
        <v>28100</v>
      </c>
      <c r="H37" s="101">
        <f>'Operating Expenses'!G53-'Operating Expenses'!G54</f>
        <v>13400</v>
      </c>
      <c r="I37" s="101">
        <f>'Operating Expenses'!H53-'Operating Expenses'!H54</f>
        <v>12800</v>
      </c>
      <c r="J37" s="101">
        <f>'Operating Expenses'!I53-'Operating Expenses'!I54</f>
        <v>11600</v>
      </c>
      <c r="K37" s="101">
        <f>'Operating Expenses'!J53-'Operating Expenses'!J54</f>
        <v>12000</v>
      </c>
      <c r="L37" s="101">
        <f>'Operating Expenses'!K53-'Operating Expenses'!K54</f>
        <v>10800</v>
      </c>
      <c r="M37" s="101">
        <f>'Operating Expenses'!L53-'Operating Expenses'!L54</f>
        <v>11200</v>
      </c>
      <c r="N37" s="101">
        <f>'Operating Expenses'!M53-'Operating Expenses'!M54</f>
        <v>11500</v>
      </c>
      <c r="O37" s="101">
        <f>'Operating Expenses'!N53-'Operating Expenses'!N54</f>
        <v>13000</v>
      </c>
      <c r="P37" s="101">
        <f>'Operating Expenses'!O53-'Operating Expenses'!O54</f>
        <v>14500</v>
      </c>
      <c r="Q37" s="101">
        <f>'Operating Expenses'!P53-'Operating Expenses'!P54</f>
        <v>16000</v>
      </c>
      <c r="R37" s="101">
        <f>'Operating Expenses'!Q53-'Operating Expenses'!Q54</f>
        <v>17500</v>
      </c>
      <c r="S37" s="101">
        <f>'Operating Expenses'!R53-'Operating Expenses'!R54</f>
        <v>19000</v>
      </c>
      <c r="T37" s="101">
        <f>'Operating Expenses'!S53-'Operating Expenses'!S54</f>
        <v>20500</v>
      </c>
      <c r="U37" s="101">
        <f>'Operating Expenses'!T53-'Operating Expenses'!T54</f>
        <v>23400</v>
      </c>
    </row>
    <row r="38" ht="22.5" hidden="1" customHeight="1" outlineLevel="1">
      <c r="A38" s="17"/>
      <c r="B38" s="184" t="s">
        <v>161</v>
      </c>
      <c r="C38" s="167"/>
      <c r="D38" s="101">
        <f>'Capital Expenses'!E33</f>
        <v>0</v>
      </c>
      <c r="E38" s="101">
        <f>'Capital Expenses'!F33</f>
        <v>0</v>
      </c>
      <c r="F38" s="101">
        <f>'Capital Expenses'!G33</f>
        <v>2000</v>
      </c>
      <c r="G38" s="101">
        <f>'Capital Expenses'!H33</f>
        <v>2000</v>
      </c>
      <c r="H38" s="101">
        <f>'Capital Expenses'!I33</f>
        <v>0</v>
      </c>
      <c r="I38" s="101">
        <f>'Capital Expenses'!J33</f>
        <v>2000</v>
      </c>
      <c r="J38" s="101">
        <f>'Capital Expenses'!K33</f>
        <v>0</v>
      </c>
      <c r="K38" s="101">
        <f>'Capital Expenses'!L33</f>
        <v>2000</v>
      </c>
      <c r="L38" s="101">
        <f>'Capital Expenses'!M33</f>
        <v>0</v>
      </c>
      <c r="M38" s="101">
        <f>'Capital Expenses'!N33</f>
        <v>2000</v>
      </c>
      <c r="N38" s="101">
        <f>'Capital Expenses'!O33</f>
        <v>0</v>
      </c>
      <c r="O38" s="101">
        <f>'Capital Expenses'!P33</f>
        <v>0</v>
      </c>
      <c r="P38" s="101">
        <f>'Capital Expenses'!Q33</f>
        <v>0</v>
      </c>
      <c r="Q38" s="101">
        <f>'Capital Expenses'!R33</f>
        <v>0</v>
      </c>
      <c r="R38" s="101">
        <f>'Capital Expenses'!S33</f>
        <v>0</v>
      </c>
      <c r="S38" s="101">
        <f>'Capital Expenses'!T33</f>
        <v>0</v>
      </c>
      <c r="T38" s="101">
        <f>'Capital Expenses'!U33</f>
        <v>0</v>
      </c>
      <c r="U38" s="101">
        <f>'Capital Expenses'!V33</f>
        <v>2000</v>
      </c>
    </row>
    <row r="39" ht="22.5" hidden="1" customHeight="1" outlineLevel="1">
      <c r="A39" s="17"/>
      <c r="B39" s="72" t="s">
        <v>162</v>
      </c>
      <c r="C39" s="187"/>
      <c r="D39" s="186">
        <f t="shared" ref="D39:U39" si="21">sum(D37:D38)</f>
        <v>26000</v>
      </c>
      <c r="E39" s="186">
        <f t="shared" si="21"/>
        <v>27500</v>
      </c>
      <c r="F39" s="186">
        <f t="shared" si="21"/>
        <v>30400</v>
      </c>
      <c r="G39" s="186">
        <f t="shared" si="21"/>
        <v>30100</v>
      </c>
      <c r="H39" s="186">
        <f t="shared" si="21"/>
        <v>13400</v>
      </c>
      <c r="I39" s="186">
        <f t="shared" si="21"/>
        <v>14800</v>
      </c>
      <c r="J39" s="186">
        <f t="shared" si="21"/>
        <v>11600</v>
      </c>
      <c r="K39" s="186">
        <f t="shared" si="21"/>
        <v>14000</v>
      </c>
      <c r="L39" s="186">
        <f t="shared" si="21"/>
        <v>10800</v>
      </c>
      <c r="M39" s="186">
        <f t="shared" si="21"/>
        <v>13200</v>
      </c>
      <c r="N39" s="186">
        <f t="shared" si="21"/>
        <v>11500</v>
      </c>
      <c r="O39" s="186">
        <f t="shared" si="21"/>
        <v>13000</v>
      </c>
      <c r="P39" s="186">
        <f t="shared" si="21"/>
        <v>14500</v>
      </c>
      <c r="Q39" s="186">
        <f t="shared" si="21"/>
        <v>16000</v>
      </c>
      <c r="R39" s="186">
        <f t="shared" si="21"/>
        <v>17500</v>
      </c>
      <c r="S39" s="186">
        <f t="shared" si="21"/>
        <v>19000</v>
      </c>
      <c r="T39" s="186">
        <f t="shared" si="21"/>
        <v>20500</v>
      </c>
      <c r="U39" s="186">
        <f t="shared" si="21"/>
        <v>25400</v>
      </c>
    </row>
    <row r="40" ht="15.0" hidden="1" customHeight="1" outlineLevel="1">
      <c r="A40" s="17"/>
      <c r="B40" s="184"/>
      <c r="C40" s="165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</row>
    <row r="41" ht="22.5" hidden="1" customHeight="1" outlineLevel="1">
      <c r="A41" s="17"/>
      <c r="B41" s="184" t="s">
        <v>163</v>
      </c>
      <c r="C41" s="167">
        <f>'Prep Sheet'!C111</f>
        <v>0.8</v>
      </c>
      <c r="D41" s="101">
        <f t="shared" ref="D41:U41" si="22">D39*$C$41</f>
        <v>20800</v>
      </c>
      <c r="E41" s="101">
        <f t="shared" si="22"/>
        <v>22000</v>
      </c>
      <c r="F41" s="101">
        <f t="shared" si="22"/>
        <v>24320</v>
      </c>
      <c r="G41" s="101">
        <f t="shared" si="22"/>
        <v>24080</v>
      </c>
      <c r="H41" s="101">
        <f t="shared" si="22"/>
        <v>10720</v>
      </c>
      <c r="I41" s="101">
        <f t="shared" si="22"/>
        <v>11840</v>
      </c>
      <c r="J41" s="101">
        <f t="shared" si="22"/>
        <v>9280</v>
      </c>
      <c r="K41" s="101">
        <f t="shared" si="22"/>
        <v>11200</v>
      </c>
      <c r="L41" s="101">
        <f t="shared" si="22"/>
        <v>8640</v>
      </c>
      <c r="M41" s="101">
        <f t="shared" si="22"/>
        <v>10560</v>
      </c>
      <c r="N41" s="101">
        <f t="shared" si="22"/>
        <v>9200</v>
      </c>
      <c r="O41" s="101">
        <f t="shared" si="22"/>
        <v>10400</v>
      </c>
      <c r="P41" s="101">
        <f t="shared" si="22"/>
        <v>11600</v>
      </c>
      <c r="Q41" s="101">
        <f t="shared" si="22"/>
        <v>12800</v>
      </c>
      <c r="R41" s="101">
        <f t="shared" si="22"/>
        <v>14000</v>
      </c>
      <c r="S41" s="101">
        <f t="shared" si="22"/>
        <v>15200</v>
      </c>
      <c r="T41" s="101">
        <f t="shared" si="22"/>
        <v>16400</v>
      </c>
      <c r="U41" s="101">
        <f t="shared" si="22"/>
        <v>20320</v>
      </c>
    </row>
    <row r="42" ht="22.5" hidden="1" customHeight="1" outlineLevel="1">
      <c r="A42" s="17"/>
      <c r="B42" s="184" t="s">
        <v>164</v>
      </c>
      <c r="C42" s="167">
        <f>'Prep Sheet'!C112</f>
        <v>0.1</v>
      </c>
      <c r="D42" s="101">
        <f t="shared" ref="D42:U42" si="23">D39*$C$42</f>
        <v>2600</v>
      </c>
      <c r="E42" s="101">
        <f t="shared" si="23"/>
        <v>2750</v>
      </c>
      <c r="F42" s="101">
        <f t="shared" si="23"/>
        <v>3040</v>
      </c>
      <c r="G42" s="101">
        <f t="shared" si="23"/>
        <v>3010</v>
      </c>
      <c r="H42" s="101">
        <f t="shared" si="23"/>
        <v>1340</v>
      </c>
      <c r="I42" s="101">
        <f t="shared" si="23"/>
        <v>1480</v>
      </c>
      <c r="J42" s="101">
        <f t="shared" si="23"/>
        <v>1160</v>
      </c>
      <c r="K42" s="101">
        <f t="shared" si="23"/>
        <v>1400</v>
      </c>
      <c r="L42" s="101">
        <f t="shared" si="23"/>
        <v>1080</v>
      </c>
      <c r="M42" s="101">
        <f t="shared" si="23"/>
        <v>1320</v>
      </c>
      <c r="N42" s="101">
        <f t="shared" si="23"/>
        <v>1150</v>
      </c>
      <c r="O42" s="101">
        <f t="shared" si="23"/>
        <v>1300</v>
      </c>
      <c r="P42" s="101">
        <f t="shared" si="23"/>
        <v>1450</v>
      </c>
      <c r="Q42" s="101">
        <f t="shared" si="23"/>
        <v>1600</v>
      </c>
      <c r="R42" s="101">
        <f t="shared" si="23"/>
        <v>1750</v>
      </c>
      <c r="S42" s="101">
        <f t="shared" si="23"/>
        <v>1900</v>
      </c>
      <c r="T42" s="101">
        <f t="shared" si="23"/>
        <v>2050</v>
      </c>
      <c r="U42" s="101">
        <f t="shared" si="23"/>
        <v>2540</v>
      </c>
    </row>
    <row r="43" ht="22.5" hidden="1" customHeight="1" outlineLevel="1">
      <c r="A43" s="17"/>
      <c r="B43" s="184" t="s">
        <v>165</v>
      </c>
      <c r="C43" s="167">
        <f>'Prep Sheet'!C113</f>
        <v>0.1</v>
      </c>
      <c r="D43" s="101">
        <f t="shared" ref="D43:U43" si="24">D39*$C$43</f>
        <v>2600</v>
      </c>
      <c r="E43" s="101">
        <f t="shared" si="24"/>
        <v>2750</v>
      </c>
      <c r="F43" s="101">
        <f t="shared" si="24"/>
        <v>3040</v>
      </c>
      <c r="G43" s="101">
        <f t="shared" si="24"/>
        <v>3010</v>
      </c>
      <c r="H43" s="101">
        <f t="shared" si="24"/>
        <v>1340</v>
      </c>
      <c r="I43" s="101">
        <f t="shared" si="24"/>
        <v>1480</v>
      </c>
      <c r="J43" s="101">
        <f t="shared" si="24"/>
        <v>1160</v>
      </c>
      <c r="K43" s="101">
        <f t="shared" si="24"/>
        <v>1400</v>
      </c>
      <c r="L43" s="101">
        <f t="shared" si="24"/>
        <v>1080</v>
      </c>
      <c r="M43" s="101">
        <f t="shared" si="24"/>
        <v>1320</v>
      </c>
      <c r="N43" s="101">
        <f t="shared" si="24"/>
        <v>1150</v>
      </c>
      <c r="O43" s="101">
        <f t="shared" si="24"/>
        <v>1300</v>
      </c>
      <c r="P43" s="101">
        <f t="shared" si="24"/>
        <v>1450</v>
      </c>
      <c r="Q43" s="101">
        <f t="shared" si="24"/>
        <v>1600</v>
      </c>
      <c r="R43" s="101">
        <f t="shared" si="24"/>
        <v>1750</v>
      </c>
      <c r="S43" s="101">
        <f t="shared" si="24"/>
        <v>1900</v>
      </c>
      <c r="T43" s="101">
        <f t="shared" si="24"/>
        <v>2050</v>
      </c>
      <c r="U43" s="101">
        <f t="shared" si="24"/>
        <v>2540</v>
      </c>
    </row>
    <row r="44" ht="22.5" hidden="1" customHeight="1" outlineLevel="1">
      <c r="A44" s="17"/>
      <c r="B44" s="72" t="s">
        <v>145</v>
      </c>
      <c r="C44" s="185">
        <f>sum(C36:C43)</f>
        <v>1</v>
      </c>
      <c r="D44" s="186">
        <f t="shared" ref="D44:U44" si="25">sum(D41:D43)</f>
        <v>26000</v>
      </c>
      <c r="E44" s="186">
        <f t="shared" si="25"/>
        <v>27500</v>
      </c>
      <c r="F44" s="186">
        <f t="shared" si="25"/>
        <v>30400</v>
      </c>
      <c r="G44" s="186">
        <f t="shared" si="25"/>
        <v>30100</v>
      </c>
      <c r="H44" s="186">
        <f t="shared" si="25"/>
        <v>13400</v>
      </c>
      <c r="I44" s="186">
        <f t="shared" si="25"/>
        <v>14800</v>
      </c>
      <c r="J44" s="186">
        <f t="shared" si="25"/>
        <v>11600</v>
      </c>
      <c r="K44" s="186">
        <f t="shared" si="25"/>
        <v>14000</v>
      </c>
      <c r="L44" s="186">
        <f t="shared" si="25"/>
        <v>10800</v>
      </c>
      <c r="M44" s="186">
        <f t="shared" si="25"/>
        <v>13200</v>
      </c>
      <c r="N44" s="186">
        <f t="shared" si="25"/>
        <v>11500</v>
      </c>
      <c r="O44" s="186">
        <f t="shared" si="25"/>
        <v>13000</v>
      </c>
      <c r="P44" s="186">
        <f t="shared" si="25"/>
        <v>14500</v>
      </c>
      <c r="Q44" s="186">
        <f t="shared" si="25"/>
        <v>16000</v>
      </c>
      <c r="R44" s="186">
        <f t="shared" si="25"/>
        <v>17500</v>
      </c>
      <c r="S44" s="186">
        <f t="shared" si="25"/>
        <v>19000</v>
      </c>
      <c r="T44" s="186">
        <f t="shared" si="25"/>
        <v>20500</v>
      </c>
      <c r="U44" s="186">
        <f t="shared" si="25"/>
        <v>25400</v>
      </c>
    </row>
    <row r="45" ht="15.0" hidden="1" customHeight="1" outlineLevel="1">
      <c r="A45" s="17"/>
      <c r="B45" s="184"/>
      <c r="C45" s="165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</row>
    <row r="46" ht="22.5" hidden="1" customHeight="1" outlineLevel="1">
      <c r="A46" s="159"/>
      <c r="B46" s="165" t="s">
        <v>166</v>
      </c>
      <c r="C46" s="165"/>
      <c r="D46" s="101">
        <f t="shared" ref="D46:U46" si="26">sum(D32:D34,D44)</f>
        <v>27850</v>
      </c>
      <c r="E46" s="101">
        <f t="shared" si="26"/>
        <v>29700</v>
      </c>
      <c r="F46" s="101">
        <f t="shared" si="26"/>
        <v>32950</v>
      </c>
      <c r="G46" s="101">
        <f t="shared" si="26"/>
        <v>33000</v>
      </c>
      <c r="H46" s="101">
        <f t="shared" si="26"/>
        <v>15050</v>
      </c>
      <c r="I46" s="101">
        <f t="shared" si="26"/>
        <v>16450</v>
      </c>
      <c r="J46" s="101">
        <f t="shared" si="26"/>
        <v>13250</v>
      </c>
      <c r="K46" s="101">
        <f t="shared" si="26"/>
        <v>15650</v>
      </c>
      <c r="L46" s="101">
        <f t="shared" si="26"/>
        <v>12650</v>
      </c>
      <c r="M46" s="101">
        <f t="shared" si="26"/>
        <v>15250</v>
      </c>
      <c r="N46" s="101">
        <f t="shared" si="26"/>
        <v>13900</v>
      </c>
      <c r="O46" s="101">
        <f t="shared" si="26"/>
        <v>15750</v>
      </c>
      <c r="P46" s="101">
        <f t="shared" si="26"/>
        <v>17600</v>
      </c>
      <c r="Q46" s="101">
        <f t="shared" si="26"/>
        <v>19450</v>
      </c>
      <c r="R46" s="101">
        <f t="shared" si="26"/>
        <v>21300</v>
      </c>
      <c r="S46" s="101">
        <f t="shared" si="26"/>
        <v>23150</v>
      </c>
      <c r="T46" s="101">
        <f t="shared" si="26"/>
        <v>25000</v>
      </c>
      <c r="U46" s="101">
        <f t="shared" si="26"/>
        <v>30250</v>
      </c>
    </row>
    <row r="47" ht="22.5" hidden="1" customHeight="1" outlineLevel="1">
      <c r="A47" s="159"/>
      <c r="B47" s="165" t="s">
        <v>167</v>
      </c>
      <c r="C47" s="165"/>
      <c r="D47" s="101"/>
      <c r="E47" s="101">
        <f>D32+D41</f>
        <v>21725</v>
      </c>
      <c r="F47" s="101">
        <f>E32+D33+E41+D42</f>
        <v>26625</v>
      </c>
      <c r="G47" s="101">
        <f t="shared" ref="G47:U47" si="27">F32+E33+D34+F41+E42+D43</f>
        <v>32045</v>
      </c>
      <c r="H47" s="101">
        <f t="shared" si="27"/>
        <v>32595</v>
      </c>
      <c r="I47" s="101">
        <f t="shared" si="27"/>
        <v>19045</v>
      </c>
      <c r="J47" s="101">
        <f t="shared" si="27"/>
        <v>17840</v>
      </c>
      <c r="K47" s="101">
        <f t="shared" si="27"/>
        <v>13750</v>
      </c>
      <c r="L47" s="101">
        <f t="shared" si="27"/>
        <v>15490</v>
      </c>
      <c r="M47" s="101">
        <f t="shared" si="27"/>
        <v>12950</v>
      </c>
      <c r="N47" s="101">
        <f t="shared" si="27"/>
        <v>14990</v>
      </c>
      <c r="O47" s="101">
        <f t="shared" si="27"/>
        <v>13825</v>
      </c>
      <c r="P47" s="101">
        <f t="shared" si="27"/>
        <v>15445</v>
      </c>
      <c r="Q47" s="101">
        <f t="shared" si="27"/>
        <v>16975</v>
      </c>
      <c r="R47" s="101">
        <f t="shared" si="27"/>
        <v>18825</v>
      </c>
      <c r="S47" s="101">
        <f t="shared" si="27"/>
        <v>20675</v>
      </c>
      <c r="T47" s="101">
        <f t="shared" si="27"/>
        <v>22525</v>
      </c>
      <c r="U47" s="101">
        <f t="shared" si="27"/>
        <v>24375</v>
      </c>
    </row>
    <row r="48" ht="22.5" hidden="1" customHeight="1" outlineLevel="1">
      <c r="A48" s="159"/>
      <c r="B48" s="188" t="s">
        <v>148</v>
      </c>
      <c r="C48" s="165"/>
      <c r="D48" s="186">
        <f t="shared" ref="D48:U48" si="28">D46-D47</f>
        <v>27850</v>
      </c>
      <c r="E48" s="186">
        <f t="shared" si="28"/>
        <v>7975</v>
      </c>
      <c r="F48" s="186">
        <f t="shared" si="28"/>
        <v>6325</v>
      </c>
      <c r="G48" s="186">
        <f t="shared" si="28"/>
        <v>955</v>
      </c>
      <c r="H48" s="186">
        <f t="shared" si="28"/>
        <v>-17545</v>
      </c>
      <c r="I48" s="186">
        <f t="shared" si="28"/>
        <v>-2595</v>
      </c>
      <c r="J48" s="186">
        <f t="shared" si="28"/>
        <v>-4590</v>
      </c>
      <c r="K48" s="186">
        <f t="shared" si="28"/>
        <v>1900</v>
      </c>
      <c r="L48" s="186">
        <f t="shared" si="28"/>
        <v>-2840</v>
      </c>
      <c r="M48" s="186">
        <f t="shared" si="28"/>
        <v>2300</v>
      </c>
      <c r="N48" s="186">
        <f t="shared" si="28"/>
        <v>-1090</v>
      </c>
      <c r="O48" s="186">
        <f t="shared" si="28"/>
        <v>1925</v>
      </c>
      <c r="P48" s="186">
        <f t="shared" si="28"/>
        <v>2155</v>
      </c>
      <c r="Q48" s="186">
        <f t="shared" si="28"/>
        <v>2475</v>
      </c>
      <c r="R48" s="186">
        <f t="shared" si="28"/>
        <v>2475</v>
      </c>
      <c r="S48" s="186">
        <f t="shared" si="28"/>
        <v>2475</v>
      </c>
      <c r="T48" s="186">
        <f t="shared" si="28"/>
        <v>2475</v>
      </c>
      <c r="U48" s="186">
        <f t="shared" si="28"/>
        <v>5875</v>
      </c>
    </row>
    <row r="49" ht="15.0" hidden="1" customHeight="1" outlineLevel="1">
      <c r="A49" s="159"/>
      <c r="B49" s="165"/>
      <c r="C49" s="165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</row>
    <row r="50" ht="22.5" customHeight="1" collapsed="1">
      <c r="A50" s="189" t="s">
        <v>168</v>
      </c>
      <c r="B50" s="162"/>
      <c r="C50" s="165">
        <f>'Prep Sheet'!C114</f>
        <v>0</v>
      </c>
      <c r="D50" s="101">
        <f t="shared" ref="D50:U50" si="29">C50+D53</f>
        <v>0</v>
      </c>
      <c r="E50" s="101">
        <f t="shared" si="29"/>
        <v>0</v>
      </c>
      <c r="F50" s="101">
        <f t="shared" si="29"/>
        <v>0</v>
      </c>
      <c r="G50" s="101">
        <f t="shared" si="29"/>
        <v>0</v>
      </c>
      <c r="H50" s="101">
        <f t="shared" si="29"/>
        <v>0</v>
      </c>
      <c r="I50" s="101">
        <f t="shared" si="29"/>
        <v>0</v>
      </c>
      <c r="J50" s="101">
        <f t="shared" si="29"/>
        <v>0</v>
      </c>
      <c r="K50" s="101">
        <f t="shared" si="29"/>
        <v>0</v>
      </c>
      <c r="L50" s="101">
        <f t="shared" si="29"/>
        <v>0</v>
      </c>
      <c r="M50" s="101">
        <f t="shared" si="29"/>
        <v>0</v>
      </c>
      <c r="N50" s="101">
        <f t="shared" si="29"/>
        <v>0</v>
      </c>
      <c r="O50" s="101">
        <f t="shared" si="29"/>
        <v>0</v>
      </c>
      <c r="P50" s="101">
        <f t="shared" si="29"/>
        <v>0</v>
      </c>
      <c r="Q50" s="101">
        <f t="shared" si="29"/>
        <v>0</v>
      </c>
      <c r="R50" s="101">
        <f t="shared" si="29"/>
        <v>0</v>
      </c>
      <c r="S50" s="101">
        <f t="shared" si="29"/>
        <v>0</v>
      </c>
      <c r="T50" s="101">
        <f t="shared" si="29"/>
        <v>0</v>
      </c>
      <c r="U50" s="101">
        <f t="shared" si="29"/>
        <v>0</v>
      </c>
    </row>
    <row r="51" ht="22.5" hidden="1" customHeight="1" outlineLevel="1">
      <c r="A51" s="159"/>
      <c r="B51" s="190" t="s">
        <v>150</v>
      </c>
      <c r="C51" s="191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</row>
    <row r="52" ht="22.5" hidden="1" customHeight="1" outlineLevel="1">
      <c r="A52" s="159"/>
      <c r="B52" s="190" t="s">
        <v>151</v>
      </c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</row>
    <row r="53" ht="22.5" hidden="1" customHeight="1" outlineLevel="1">
      <c r="A53" s="159"/>
      <c r="B53" s="193" t="s">
        <v>148</v>
      </c>
      <c r="C53" s="194"/>
      <c r="D53" s="195">
        <f t="shared" ref="D53:U53" si="30">D51-D52</f>
        <v>0</v>
      </c>
      <c r="E53" s="195">
        <f t="shared" si="30"/>
        <v>0</v>
      </c>
      <c r="F53" s="195">
        <f t="shared" si="30"/>
        <v>0</v>
      </c>
      <c r="G53" s="195">
        <f t="shared" si="30"/>
        <v>0</v>
      </c>
      <c r="H53" s="195">
        <f t="shared" si="30"/>
        <v>0</v>
      </c>
      <c r="I53" s="195">
        <f t="shared" si="30"/>
        <v>0</v>
      </c>
      <c r="J53" s="195">
        <f t="shared" si="30"/>
        <v>0</v>
      </c>
      <c r="K53" s="195">
        <f t="shared" si="30"/>
        <v>0</v>
      </c>
      <c r="L53" s="195">
        <f t="shared" si="30"/>
        <v>0</v>
      </c>
      <c r="M53" s="195">
        <f t="shared" si="30"/>
        <v>0</v>
      </c>
      <c r="N53" s="195">
        <f t="shared" si="30"/>
        <v>0</v>
      </c>
      <c r="O53" s="195">
        <f t="shared" si="30"/>
        <v>0</v>
      </c>
      <c r="P53" s="195">
        <f t="shared" si="30"/>
        <v>0</v>
      </c>
      <c r="Q53" s="195">
        <f t="shared" si="30"/>
        <v>0</v>
      </c>
      <c r="R53" s="195">
        <f t="shared" si="30"/>
        <v>0</v>
      </c>
      <c r="S53" s="195">
        <f t="shared" si="30"/>
        <v>0</v>
      </c>
      <c r="T53" s="195">
        <f t="shared" si="30"/>
        <v>0</v>
      </c>
      <c r="U53" s="195">
        <f t="shared" si="30"/>
        <v>0</v>
      </c>
    </row>
    <row r="54" ht="22.5" customHeight="1">
      <c r="A54" s="77" t="s">
        <v>169</v>
      </c>
      <c r="C54" s="196">
        <f t="shared" ref="C54:U54" si="31">C28+C50</f>
        <v>0</v>
      </c>
      <c r="D54" s="157">
        <f t="shared" si="31"/>
        <v>27850</v>
      </c>
      <c r="E54" s="157">
        <f t="shared" si="31"/>
        <v>35825</v>
      </c>
      <c r="F54" s="157">
        <f t="shared" si="31"/>
        <v>42150</v>
      </c>
      <c r="G54" s="157">
        <f t="shared" si="31"/>
        <v>43105</v>
      </c>
      <c r="H54" s="157">
        <f t="shared" si="31"/>
        <v>25560</v>
      </c>
      <c r="I54" s="157">
        <f t="shared" si="31"/>
        <v>22965</v>
      </c>
      <c r="J54" s="157">
        <f t="shared" si="31"/>
        <v>18375</v>
      </c>
      <c r="K54" s="157">
        <f t="shared" si="31"/>
        <v>20275</v>
      </c>
      <c r="L54" s="157">
        <f t="shared" si="31"/>
        <v>17435</v>
      </c>
      <c r="M54" s="157">
        <f t="shared" si="31"/>
        <v>19735</v>
      </c>
      <c r="N54" s="157">
        <f t="shared" si="31"/>
        <v>18645</v>
      </c>
      <c r="O54" s="157">
        <f t="shared" si="31"/>
        <v>20570</v>
      </c>
      <c r="P54" s="157">
        <f t="shared" si="31"/>
        <v>22725</v>
      </c>
      <c r="Q54" s="157">
        <f t="shared" si="31"/>
        <v>25200</v>
      </c>
      <c r="R54" s="157">
        <f t="shared" si="31"/>
        <v>27675</v>
      </c>
      <c r="S54" s="157">
        <f t="shared" si="31"/>
        <v>30150</v>
      </c>
      <c r="T54" s="157">
        <f t="shared" si="31"/>
        <v>32625</v>
      </c>
      <c r="U54" s="157">
        <f t="shared" si="31"/>
        <v>38500</v>
      </c>
    </row>
    <row r="55" ht="22.5" customHeight="1">
      <c r="A55" s="12" t="s">
        <v>170</v>
      </c>
    </row>
    <row r="56" ht="22.5" customHeight="1" collapsed="1">
      <c r="A56" s="160" t="s">
        <v>171</v>
      </c>
      <c r="B56" s="112"/>
      <c r="C56" s="197">
        <f>C26-C54</f>
        <v>120000</v>
      </c>
      <c r="D56" s="198">
        <f t="shared" ref="D56:U56" si="32">C56+D59</f>
        <v>120000</v>
      </c>
      <c r="E56" s="198">
        <f t="shared" si="32"/>
        <v>120000</v>
      </c>
      <c r="F56" s="198">
        <f t="shared" si="32"/>
        <v>120000</v>
      </c>
      <c r="G56" s="198">
        <f t="shared" si="32"/>
        <v>120000</v>
      </c>
      <c r="H56" s="198">
        <f t="shared" si="32"/>
        <v>120000</v>
      </c>
      <c r="I56" s="198">
        <f t="shared" si="32"/>
        <v>120000</v>
      </c>
      <c r="J56" s="198">
        <f t="shared" si="32"/>
        <v>120000</v>
      </c>
      <c r="K56" s="198">
        <f t="shared" si="32"/>
        <v>120000</v>
      </c>
      <c r="L56" s="198">
        <f t="shared" si="32"/>
        <v>120000</v>
      </c>
      <c r="M56" s="198">
        <f t="shared" si="32"/>
        <v>120000</v>
      </c>
      <c r="N56" s="198">
        <f t="shared" si="32"/>
        <v>120000</v>
      </c>
      <c r="O56" s="198">
        <f t="shared" si="32"/>
        <v>120000</v>
      </c>
      <c r="P56" s="198">
        <f t="shared" si="32"/>
        <v>120000</v>
      </c>
      <c r="Q56" s="198">
        <f t="shared" si="32"/>
        <v>120000</v>
      </c>
      <c r="R56" s="198">
        <f t="shared" si="32"/>
        <v>120000</v>
      </c>
      <c r="S56" s="198">
        <f t="shared" si="32"/>
        <v>120000</v>
      </c>
      <c r="T56" s="198">
        <f t="shared" si="32"/>
        <v>120000</v>
      </c>
      <c r="U56" s="198">
        <f t="shared" si="32"/>
        <v>120000</v>
      </c>
    </row>
    <row r="57" ht="22.5" hidden="1" customHeight="1" outlineLevel="1">
      <c r="A57" s="183"/>
      <c r="B57" s="165" t="s">
        <v>172</v>
      </c>
      <c r="C57" s="19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200"/>
    </row>
    <row r="58" ht="22.5" hidden="1" customHeight="1" outlineLevel="1">
      <c r="A58" s="183"/>
      <c r="B58" s="165" t="s">
        <v>173</v>
      </c>
      <c r="C58" s="19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</row>
    <row r="59" ht="22.5" hidden="1" customHeight="1" outlineLevel="1">
      <c r="A59" s="183"/>
      <c r="B59" s="188" t="s">
        <v>148</v>
      </c>
      <c r="C59" s="165"/>
      <c r="D59" s="165">
        <f t="shared" ref="D59:U59" si="33">D57-D58</f>
        <v>0</v>
      </c>
      <c r="E59" s="165">
        <f t="shared" si="33"/>
        <v>0</v>
      </c>
      <c r="F59" s="165">
        <f t="shared" si="33"/>
        <v>0</v>
      </c>
      <c r="G59" s="165">
        <f t="shared" si="33"/>
        <v>0</v>
      </c>
      <c r="H59" s="165">
        <f t="shared" si="33"/>
        <v>0</v>
      </c>
      <c r="I59" s="165">
        <f t="shared" si="33"/>
        <v>0</v>
      </c>
      <c r="J59" s="165">
        <f t="shared" si="33"/>
        <v>0</v>
      </c>
      <c r="K59" s="165">
        <f t="shared" si="33"/>
        <v>0</v>
      </c>
      <c r="L59" s="165">
        <f t="shared" si="33"/>
        <v>0</v>
      </c>
      <c r="M59" s="165">
        <f t="shared" si="33"/>
        <v>0</v>
      </c>
      <c r="N59" s="165">
        <f t="shared" si="33"/>
        <v>0</v>
      </c>
      <c r="O59" s="165">
        <f t="shared" si="33"/>
        <v>0</v>
      </c>
      <c r="P59" s="165">
        <f t="shared" si="33"/>
        <v>0</v>
      </c>
      <c r="Q59" s="165">
        <f t="shared" si="33"/>
        <v>0</v>
      </c>
      <c r="R59" s="165">
        <f t="shared" si="33"/>
        <v>0</v>
      </c>
      <c r="S59" s="165">
        <f t="shared" si="33"/>
        <v>0</v>
      </c>
      <c r="T59" s="165">
        <f t="shared" si="33"/>
        <v>0</v>
      </c>
      <c r="U59" s="166">
        <f t="shared" si="33"/>
        <v>0</v>
      </c>
    </row>
    <row r="60" ht="15.0" hidden="1" customHeight="1" outlineLevel="1">
      <c r="A60" s="183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6"/>
    </row>
    <row r="61" ht="22.5" customHeight="1">
      <c r="A61" s="201" t="s">
        <v>174</v>
      </c>
      <c r="B61" s="202"/>
      <c r="C61" s="181">
        <v>0.0</v>
      </c>
      <c r="D61" s="181">
        <f>'Profit &amp; Loss'!B15</f>
        <v>5750</v>
      </c>
      <c r="E61" s="181">
        <f>'Profit &amp; Loss'!C15+D61</f>
        <v>23250</v>
      </c>
      <c r="F61" s="181">
        <f>'Profit &amp; Loss'!D15+E61</f>
        <v>47100</v>
      </c>
      <c r="G61" s="181">
        <f>'Profit &amp; Loss'!E15+F61</f>
        <v>78000</v>
      </c>
      <c r="H61" s="181">
        <f>'Profit &amp; Loss'!F15+G61</f>
        <v>83350</v>
      </c>
      <c r="I61" s="181">
        <f>'Profit &amp; Loss'!G15+H61</f>
        <v>84500</v>
      </c>
      <c r="J61" s="181">
        <f>'Profit &amp; Loss'!H15+I61</f>
        <v>86850</v>
      </c>
      <c r="K61" s="181">
        <f>'Profit &amp; Loss'!I15+J61</f>
        <v>84000</v>
      </c>
      <c r="L61" s="181">
        <f>'Profit &amp; Loss'!J15+K61</f>
        <v>93350</v>
      </c>
      <c r="M61" s="181">
        <f>'Profit &amp; Loss'!K15+L61</f>
        <v>113300</v>
      </c>
      <c r="N61" s="181">
        <f>'Profit &amp; Loss'!L15+M61</f>
        <v>133300</v>
      </c>
      <c r="O61" s="181">
        <f>'Profit &amp; Loss'!M15+N61</f>
        <v>165050</v>
      </c>
      <c r="P61" s="181">
        <f>'Profit &amp; Loss'!N15+O61</f>
        <v>233050</v>
      </c>
      <c r="Q61" s="181">
        <f>'Profit &amp; Loss'!O15+P61</f>
        <v>315300</v>
      </c>
      <c r="R61" s="181">
        <f>'Profit &amp; Loss'!P15+Q61</f>
        <v>411800</v>
      </c>
      <c r="S61" s="181">
        <f>'Profit &amp; Loss'!Q15+R61</f>
        <v>522550</v>
      </c>
      <c r="T61" s="181">
        <f>'Profit &amp; Loss'!R15+S61</f>
        <v>647550</v>
      </c>
      <c r="U61" s="203">
        <f>'Profit &amp; Loss'!S15+T61</f>
        <v>779400</v>
      </c>
    </row>
    <row r="62" ht="22.5" customHeight="1">
      <c r="A62" s="189" t="s">
        <v>175</v>
      </c>
      <c r="B62" s="204"/>
      <c r="C62" s="196">
        <f>SUM(C56:C61)</f>
        <v>120000</v>
      </c>
      <c r="D62" s="205">
        <f t="shared" ref="D62:U62" si="34">D56+D61</f>
        <v>125750</v>
      </c>
      <c r="E62" s="205">
        <f t="shared" si="34"/>
        <v>143250</v>
      </c>
      <c r="F62" s="205">
        <f t="shared" si="34"/>
        <v>167100</v>
      </c>
      <c r="G62" s="205">
        <f t="shared" si="34"/>
        <v>198000</v>
      </c>
      <c r="H62" s="205">
        <f t="shared" si="34"/>
        <v>203350</v>
      </c>
      <c r="I62" s="205">
        <f t="shared" si="34"/>
        <v>204500</v>
      </c>
      <c r="J62" s="205">
        <f t="shared" si="34"/>
        <v>206850</v>
      </c>
      <c r="K62" s="206">
        <f t="shared" si="34"/>
        <v>204000</v>
      </c>
      <c r="L62" s="206">
        <f t="shared" si="34"/>
        <v>213350</v>
      </c>
      <c r="M62" s="206">
        <f t="shared" si="34"/>
        <v>233300</v>
      </c>
      <c r="N62" s="206">
        <f t="shared" si="34"/>
        <v>253300</v>
      </c>
      <c r="O62" s="206">
        <f t="shared" si="34"/>
        <v>285050</v>
      </c>
      <c r="P62" s="206">
        <f t="shared" si="34"/>
        <v>353050</v>
      </c>
      <c r="Q62" s="206">
        <f t="shared" si="34"/>
        <v>435300</v>
      </c>
      <c r="R62" s="206">
        <f t="shared" si="34"/>
        <v>531800</v>
      </c>
      <c r="S62" s="206">
        <f t="shared" si="34"/>
        <v>642550</v>
      </c>
      <c r="T62" s="206">
        <f t="shared" si="34"/>
        <v>767550</v>
      </c>
      <c r="U62" s="206">
        <f t="shared" si="34"/>
        <v>899400</v>
      </c>
    </row>
    <row r="63" ht="22.5" customHeight="1">
      <c r="A63" s="159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</row>
    <row r="64" ht="22.5" customHeight="1">
      <c r="A64" s="189" t="s">
        <v>176</v>
      </c>
      <c r="B64" s="204"/>
      <c r="C64" s="208">
        <f t="shared" ref="C64:U64" si="35">C54+C62</f>
        <v>120000</v>
      </c>
      <c r="D64" s="208">
        <f t="shared" si="35"/>
        <v>153600</v>
      </c>
      <c r="E64" s="208">
        <f t="shared" si="35"/>
        <v>179075</v>
      </c>
      <c r="F64" s="208">
        <f t="shared" si="35"/>
        <v>209250</v>
      </c>
      <c r="G64" s="208">
        <f t="shared" si="35"/>
        <v>241105</v>
      </c>
      <c r="H64" s="208">
        <f t="shared" si="35"/>
        <v>228910</v>
      </c>
      <c r="I64" s="208">
        <f t="shared" si="35"/>
        <v>227465</v>
      </c>
      <c r="J64" s="208">
        <f t="shared" si="35"/>
        <v>225225</v>
      </c>
      <c r="K64" s="208">
        <f t="shared" si="35"/>
        <v>224275</v>
      </c>
      <c r="L64" s="208">
        <f t="shared" si="35"/>
        <v>230785</v>
      </c>
      <c r="M64" s="208">
        <f t="shared" si="35"/>
        <v>253035</v>
      </c>
      <c r="N64" s="208">
        <f t="shared" si="35"/>
        <v>271945</v>
      </c>
      <c r="O64" s="208">
        <f t="shared" si="35"/>
        <v>305620</v>
      </c>
      <c r="P64" s="208">
        <f t="shared" si="35"/>
        <v>375775</v>
      </c>
      <c r="Q64" s="208">
        <f t="shared" si="35"/>
        <v>460500</v>
      </c>
      <c r="R64" s="208">
        <f t="shared" si="35"/>
        <v>559475</v>
      </c>
      <c r="S64" s="208">
        <f t="shared" si="35"/>
        <v>672700</v>
      </c>
      <c r="T64" s="208">
        <f t="shared" si="35"/>
        <v>800175</v>
      </c>
      <c r="U64" s="208">
        <f t="shared" si="35"/>
        <v>937900</v>
      </c>
    </row>
    <row r="65" ht="15.0" customHeight="1">
      <c r="A65" s="159"/>
    </row>
    <row r="66" ht="22.5" customHeight="1">
      <c r="A66" s="209" t="s">
        <v>177</v>
      </c>
      <c r="C66" s="210">
        <f t="shared" ref="C66:U66" si="36">C26-C64</f>
        <v>0</v>
      </c>
      <c r="D66" s="210">
        <f t="shared" si="36"/>
        <v>0</v>
      </c>
      <c r="E66" s="210">
        <f t="shared" si="36"/>
        <v>0</v>
      </c>
      <c r="F66" s="210">
        <f t="shared" si="36"/>
        <v>0</v>
      </c>
      <c r="G66" s="210">
        <f t="shared" si="36"/>
        <v>0</v>
      </c>
      <c r="H66" s="210">
        <f t="shared" si="36"/>
        <v>0</v>
      </c>
      <c r="I66" s="210">
        <f t="shared" si="36"/>
        <v>0</v>
      </c>
      <c r="J66" s="210">
        <f t="shared" si="36"/>
        <v>0</v>
      </c>
      <c r="K66" s="210">
        <f t="shared" si="36"/>
        <v>0</v>
      </c>
      <c r="L66" s="210">
        <f t="shared" si="36"/>
        <v>0</v>
      </c>
      <c r="M66" s="210">
        <f t="shared" si="36"/>
        <v>0</v>
      </c>
      <c r="N66" s="210">
        <f t="shared" si="36"/>
        <v>0</v>
      </c>
      <c r="O66" s="210">
        <f t="shared" si="36"/>
        <v>0</v>
      </c>
      <c r="P66" s="210">
        <f t="shared" si="36"/>
        <v>0</v>
      </c>
      <c r="Q66" s="210">
        <f t="shared" si="36"/>
        <v>0</v>
      </c>
      <c r="R66" s="210">
        <f t="shared" si="36"/>
        <v>0</v>
      </c>
      <c r="S66" s="210">
        <f t="shared" si="36"/>
        <v>0</v>
      </c>
      <c r="T66" s="210">
        <f t="shared" si="36"/>
        <v>0</v>
      </c>
      <c r="U66" s="210">
        <f t="shared" si="36"/>
        <v>0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1:U1"/>
    <mergeCell ref="A2:U2"/>
    <mergeCell ref="A3:U3"/>
    <mergeCell ref="A5:U5"/>
    <mergeCell ref="A7:B7"/>
    <mergeCell ref="B14:C14"/>
    <mergeCell ref="B21:C21"/>
    <mergeCell ref="A61:B61"/>
    <mergeCell ref="A65:U65"/>
    <mergeCell ref="A66:B66"/>
    <mergeCell ref="B22:C22"/>
    <mergeCell ref="B23:C23"/>
    <mergeCell ref="A26:B26"/>
    <mergeCell ref="A27:U27"/>
    <mergeCell ref="A54:B54"/>
    <mergeCell ref="A55:U55"/>
    <mergeCell ref="A56:B56"/>
  </mergeCells>
  <conditionalFormatting sqref="A7:U7">
    <cfRule type="cellIs" dxfId="0" priority="1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14"/>
    <col customWidth="1" min="2" max="19" width="13.71"/>
  </cols>
  <sheetData>
    <row r="1" ht="22.5" customHeight="1">
      <c r="A1" s="39" t="s">
        <v>178</v>
      </c>
    </row>
    <row r="2" ht="22.5" customHeight="1">
      <c r="A2" s="29" t="s">
        <v>81</v>
      </c>
    </row>
    <row r="3" ht="22.5" customHeight="1">
      <c r="A3" s="29" t="s">
        <v>82</v>
      </c>
    </row>
    <row r="4" ht="22.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ht="22.5" customHeight="1">
      <c r="A5" s="12" t="s">
        <v>179</v>
      </c>
    </row>
    <row r="6" ht="22.5" customHeight="1">
      <c r="A6" s="17"/>
      <c r="B6" s="154" t="s">
        <v>20</v>
      </c>
      <c r="C6" s="154" t="s">
        <v>83</v>
      </c>
      <c r="D6" s="154" t="s">
        <v>84</v>
      </c>
      <c r="E6" s="154" t="s">
        <v>85</v>
      </c>
      <c r="F6" s="154" t="s">
        <v>86</v>
      </c>
      <c r="G6" s="154" t="s">
        <v>87</v>
      </c>
      <c r="H6" s="154" t="s">
        <v>88</v>
      </c>
      <c r="I6" s="154" t="s">
        <v>89</v>
      </c>
      <c r="J6" s="154" t="s">
        <v>90</v>
      </c>
      <c r="K6" s="154" t="s">
        <v>91</v>
      </c>
      <c r="L6" s="154" t="s">
        <v>92</v>
      </c>
      <c r="M6" s="154" t="s">
        <v>93</v>
      </c>
      <c r="N6" s="154" t="s">
        <v>94</v>
      </c>
      <c r="O6" s="154" t="s">
        <v>95</v>
      </c>
      <c r="P6" s="154" t="s">
        <v>96</v>
      </c>
      <c r="Q6" s="154" t="s">
        <v>97</v>
      </c>
      <c r="R6" s="154" t="s">
        <v>98</v>
      </c>
      <c r="S6" s="154" t="s">
        <v>99</v>
      </c>
    </row>
    <row r="7" ht="22.5" customHeight="1">
      <c r="A7" s="46" t="s">
        <v>136</v>
      </c>
      <c r="B7" s="97">
        <f>'Profit &amp; Loss'!B15</f>
        <v>5750</v>
      </c>
      <c r="C7" s="97">
        <f>'Profit &amp; Loss'!C15</f>
        <v>17500</v>
      </c>
      <c r="D7" s="97">
        <f>'Profit &amp; Loss'!D15</f>
        <v>23850</v>
      </c>
      <c r="E7" s="97">
        <f>'Profit &amp; Loss'!E15</f>
        <v>30900</v>
      </c>
      <c r="F7" s="97">
        <f>'Profit &amp; Loss'!F15</f>
        <v>5350</v>
      </c>
      <c r="G7" s="97">
        <f>'Profit &amp; Loss'!G15</f>
        <v>1150</v>
      </c>
      <c r="H7" s="97">
        <f>'Profit &amp; Loss'!H15</f>
        <v>2350</v>
      </c>
      <c r="I7" s="97">
        <f>'Profit &amp; Loss'!I15</f>
        <v>-2850</v>
      </c>
      <c r="J7" s="97">
        <f>'Profit &amp; Loss'!J15</f>
        <v>9350</v>
      </c>
      <c r="K7" s="97">
        <f>'Profit &amp; Loss'!K15</f>
        <v>19950</v>
      </c>
      <c r="L7" s="97">
        <f>'Profit &amp; Loss'!L15</f>
        <v>20000</v>
      </c>
      <c r="M7" s="97">
        <f>'Profit &amp; Loss'!M15</f>
        <v>31750</v>
      </c>
      <c r="N7" s="97">
        <f>'Profit &amp; Loss'!N15</f>
        <v>68000</v>
      </c>
      <c r="O7" s="97">
        <f>'Profit &amp; Loss'!O15</f>
        <v>82250</v>
      </c>
      <c r="P7" s="97">
        <f>'Profit &amp; Loss'!P15</f>
        <v>96500</v>
      </c>
      <c r="Q7" s="97">
        <f>'Profit &amp; Loss'!Q15</f>
        <v>110750</v>
      </c>
      <c r="R7" s="97">
        <f>'Profit &amp; Loss'!R15</f>
        <v>125000</v>
      </c>
      <c r="S7" s="98">
        <f>'Profit &amp; Loss'!S15</f>
        <v>131850</v>
      </c>
    </row>
    <row r="8" ht="22.5" customHeight="1">
      <c r="A8" s="211" t="s">
        <v>180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2"/>
    </row>
    <row r="9" ht="22.5" customHeight="1">
      <c r="A9" s="50" t="s">
        <v>141</v>
      </c>
      <c r="B9" s="101">
        <f>-'Balance Sheet'!D18</f>
        <v>-81000</v>
      </c>
      <c r="C9" s="101">
        <f>-'Balance Sheet'!E18</f>
        <v>-31200</v>
      </c>
      <c r="D9" s="101">
        <f>-'Balance Sheet'!F18</f>
        <v>-26100</v>
      </c>
      <c r="E9" s="101">
        <f>-'Balance Sheet'!G18</f>
        <v>-19500</v>
      </c>
      <c r="F9" s="101">
        <f>-'Balance Sheet'!H18</f>
        <v>52500</v>
      </c>
      <c r="G9" s="101">
        <f>-'Balance Sheet'!I18</f>
        <v>9900</v>
      </c>
      <c r="H9" s="101">
        <f>-'Balance Sheet'!J18</f>
        <v>5700</v>
      </c>
      <c r="I9" s="101">
        <f>-'Balance Sheet'!K18</f>
        <v>0</v>
      </c>
      <c r="J9" s="101">
        <f>-'Balance Sheet'!L18</f>
        <v>-12000</v>
      </c>
      <c r="K9" s="101">
        <f>-'Balance Sheet'!M18</f>
        <v>-14400</v>
      </c>
      <c r="L9" s="101">
        <f>-'Balance Sheet'!N18</f>
        <v>-18600</v>
      </c>
      <c r="M9" s="101">
        <f>-'Balance Sheet'!O18</f>
        <v>-19200</v>
      </c>
      <c r="N9" s="101">
        <f>-'Balance Sheet'!P18</f>
        <v>-44000</v>
      </c>
      <c r="O9" s="101">
        <f>-'Balance Sheet'!Q18</f>
        <v>-7450</v>
      </c>
      <c r="P9" s="101">
        <f>-'Balance Sheet'!R18</f>
        <v>-5250</v>
      </c>
      <c r="Q9" s="101">
        <f>-'Balance Sheet'!S18</f>
        <v>-5250</v>
      </c>
      <c r="R9" s="101">
        <f>-'Balance Sheet'!T18</f>
        <v>-5250</v>
      </c>
      <c r="S9" s="102">
        <f>-'Balance Sheet'!U18</f>
        <v>-5250</v>
      </c>
    </row>
    <row r="10" ht="22.5" customHeight="1">
      <c r="A10" s="212" t="s">
        <v>155</v>
      </c>
      <c r="B10" s="168">
        <f>'Balance Sheet'!D48</f>
        <v>27850</v>
      </c>
      <c r="C10" s="168">
        <f>'Balance Sheet'!E48</f>
        <v>7975</v>
      </c>
      <c r="D10" s="168">
        <f>'Balance Sheet'!F48</f>
        <v>6325</v>
      </c>
      <c r="E10" s="168">
        <f>'Balance Sheet'!G48</f>
        <v>955</v>
      </c>
      <c r="F10" s="168">
        <f>'Balance Sheet'!H48</f>
        <v>-17545</v>
      </c>
      <c r="G10" s="168">
        <f>'Balance Sheet'!I48</f>
        <v>-2595</v>
      </c>
      <c r="H10" s="168">
        <f>'Balance Sheet'!J48</f>
        <v>-4590</v>
      </c>
      <c r="I10" s="168">
        <f>'Balance Sheet'!K48</f>
        <v>1900</v>
      </c>
      <c r="J10" s="168">
        <f>'Balance Sheet'!L48</f>
        <v>-2840</v>
      </c>
      <c r="K10" s="168">
        <f>'Balance Sheet'!M48</f>
        <v>2300</v>
      </c>
      <c r="L10" s="168">
        <f>'Balance Sheet'!N48</f>
        <v>-1090</v>
      </c>
      <c r="M10" s="168">
        <f>'Balance Sheet'!O48</f>
        <v>1925</v>
      </c>
      <c r="N10" s="168">
        <f>'Balance Sheet'!P48</f>
        <v>2155</v>
      </c>
      <c r="O10" s="168">
        <f>'Balance Sheet'!Q48</f>
        <v>2475</v>
      </c>
      <c r="P10" s="168">
        <f>'Balance Sheet'!R48</f>
        <v>2475</v>
      </c>
      <c r="Q10" s="168">
        <f>'Balance Sheet'!S48</f>
        <v>2475</v>
      </c>
      <c r="R10" s="168">
        <f>'Balance Sheet'!T48</f>
        <v>2475</v>
      </c>
      <c r="S10" s="169">
        <f>'Balance Sheet'!U48</f>
        <v>5875</v>
      </c>
    </row>
    <row r="11" ht="22.5" customHeight="1">
      <c r="A11" s="138" t="s">
        <v>181</v>
      </c>
      <c r="B11" s="157">
        <f t="shared" ref="B11:S11" si="1">SUM(B7:B10)</f>
        <v>-47400</v>
      </c>
      <c r="C11" s="157">
        <f t="shared" si="1"/>
        <v>-5725</v>
      </c>
      <c r="D11" s="157">
        <f t="shared" si="1"/>
        <v>4075</v>
      </c>
      <c r="E11" s="157">
        <f t="shared" si="1"/>
        <v>12355</v>
      </c>
      <c r="F11" s="157">
        <f t="shared" si="1"/>
        <v>40305</v>
      </c>
      <c r="G11" s="157">
        <f t="shared" si="1"/>
        <v>8455</v>
      </c>
      <c r="H11" s="157">
        <f t="shared" si="1"/>
        <v>3460</v>
      </c>
      <c r="I11" s="157">
        <f t="shared" si="1"/>
        <v>-950</v>
      </c>
      <c r="J11" s="157">
        <f t="shared" si="1"/>
        <v>-5490</v>
      </c>
      <c r="K11" s="157">
        <f t="shared" si="1"/>
        <v>7850</v>
      </c>
      <c r="L11" s="157">
        <f t="shared" si="1"/>
        <v>310</v>
      </c>
      <c r="M11" s="157">
        <f t="shared" si="1"/>
        <v>14475</v>
      </c>
      <c r="N11" s="157">
        <f t="shared" si="1"/>
        <v>26155</v>
      </c>
      <c r="O11" s="157">
        <f t="shared" si="1"/>
        <v>77275</v>
      </c>
      <c r="P11" s="157">
        <f t="shared" si="1"/>
        <v>93725</v>
      </c>
      <c r="Q11" s="157">
        <f t="shared" si="1"/>
        <v>107975</v>
      </c>
      <c r="R11" s="157">
        <f t="shared" si="1"/>
        <v>122225</v>
      </c>
      <c r="S11" s="157">
        <f t="shared" si="1"/>
        <v>132475</v>
      </c>
    </row>
    <row r="12" ht="22.5" customHeight="1">
      <c r="A12" s="213" t="s">
        <v>182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20"/>
    </row>
    <row r="13" ht="22.5" customHeight="1">
      <c r="A13" s="214" t="s">
        <v>183</v>
      </c>
      <c r="B13" s="101">
        <f>-'Balance Sheet'!D23</f>
        <v>0</v>
      </c>
      <c r="C13" s="101">
        <f>-'Balance Sheet'!E23</f>
        <v>0</v>
      </c>
      <c r="D13" s="101">
        <f>-'Balance Sheet'!F23</f>
        <v>-2000</v>
      </c>
      <c r="E13" s="101">
        <f>-'Balance Sheet'!G23</f>
        <v>-2000</v>
      </c>
      <c r="F13" s="101">
        <f>-'Balance Sheet'!H23</f>
        <v>0</v>
      </c>
      <c r="G13" s="101">
        <f>-'Balance Sheet'!I23</f>
        <v>-2000</v>
      </c>
      <c r="H13" s="101">
        <f>-'Balance Sheet'!J23</f>
        <v>0</v>
      </c>
      <c r="I13" s="101">
        <f>-'Balance Sheet'!K23</f>
        <v>-2000</v>
      </c>
      <c r="J13" s="101">
        <f>-'Balance Sheet'!L23</f>
        <v>0</v>
      </c>
      <c r="K13" s="101">
        <f>-'Balance Sheet'!M23</f>
        <v>-2000</v>
      </c>
      <c r="L13" s="101">
        <f>-'Balance Sheet'!N23</f>
        <v>0</v>
      </c>
      <c r="M13" s="101">
        <f>-'Balance Sheet'!O23</f>
        <v>0</v>
      </c>
      <c r="N13" s="101">
        <f>-'Balance Sheet'!P23</f>
        <v>0</v>
      </c>
      <c r="O13" s="101">
        <f>-'Balance Sheet'!Q23</f>
        <v>0</v>
      </c>
      <c r="P13" s="101">
        <f>-'Balance Sheet'!R23</f>
        <v>0</v>
      </c>
      <c r="Q13" s="101">
        <f>-'Balance Sheet'!S23</f>
        <v>0</v>
      </c>
      <c r="R13" s="101">
        <f>-'Balance Sheet'!T23</f>
        <v>0</v>
      </c>
      <c r="S13" s="101">
        <f>-'Balance Sheet'!U23</f>
        <v>-2000</v>
      </c>
    </row>
    <row r="14" ht="22.5" customHeight="1">
      <c r="A14" s="138" t="s">
        <v>184</v>
      </c>
      <c r="B14" s="157">
        <f t="shared" ref="B14:S14" si="2">SUM(B13)</f>
        <v>0</v>
      </c>
      <c r="C14" s="157">
        <f t="shared" si="2"/>
        <v>0</v>
      </c>
      <c r="D14" s="157">
        <f t="shared" si="2"/>
        <v>-2000</v>
      </c>
      <c r="E14" s="157">
        <f t="shared" si="2"/>
        <v>-2000</v>
      </c>
      <c r="F14" s="157">
        <f t="shared" si="2"/>
        <v>0</v>
      </c>
      <c r="G14" s="157">
        <f t="shared" si="2"/>
        <v>-2000</v>
      </c>
      <c r="H14" s="157">
        <f t="shared" si="2"/>
        <v>0</v>
      </c>
      <c r="I14" s="157">
        <f t="shared" si="2"/>
        <v>-2000</v>
      </c>
      <c r="J14" s="157">
        <f t="shared" si="2"/>
        <v>0</v>
      </c>
      <c r="K14" s="157">
        <f t="shared" si="2"/>
        <v>-2000</v>
      </c>
      <c r="L14" s="157">
        <f t="shared" si="2"/>
        <v>0</v>
      </c>
      <c r="M14" s="157">
        <f t="shared" si="2"/>
        <v>0</v>
      </c>
      <c r="N14" s="157">
        <f t="shared" si="2"/>
        <v>0</v>
      </c>
      <c r="O14" s="157">
        <f t="shared" si="2"/>
        <v>0</v>
      </c>
      <c r="P14" s="157">
        <f t="shared" si="2"/>
        <v>0</v>
      </c>
      <c r="Q14" s="157">
        <f t="shared" si="2"/>
        <v>0</v>
      </c>
      <c r="R14" s="157">
        <f t="shared" si="2"/>
        <v>0</v>
      </c>
      <c r="S14" s="157">
        <f t="shared" si="2"/>
        <v>-2000</v>
      </c>
    </row>
    <row r="15" ht="22.5" customHeight="1">
      <c r="A15" s="12" t="s">
        <v>185</v>
      </c>
    </row>
    <row r="16" ht="22.5" customHeight="1">
      <c r="A16" s="115" t="s">
        <v>186</v>
      </c>
      <c r="B16" s="97">
        <f>'Balance Sheet'!D59</f>
        <v>0</v>
      </c>
      <c r="C16" s="97">
        <f>'Balance Sheet'!E59</f>
        <v>0</v>
      </c>
      <c r="D16" s="97">
        <f>'Balance Sheet'!F59</f>
        <v>0</v>
      </c>
      <c r="E16" s="97">
        <f>'Balance Sheet'!G59</f>
        <v>0</v>
      </c>
      <c r="F16" s="97">
        <f>'Balance Sheet'!H59</f>
        <v>0</v>
      </c>
      <c r="G16" s="97">
        <f>'Balance Sheet'!I59</f>
        <v>0</v>
      </c>
      <c r="H16" s="97">
        <f>'Balance Sheet'!J59</f>
        <v>0</v>
      </c>
      <c r="I16" s="97">
        <f>'Balance Sheet'!K59</f>
        <v>0</v>
      </c>
      <c r="J16" s="97">
        <f>'Balance Sheet'!L59</f>
        <v>0</v>
      </c>
      <c r="K16" s="97">
        <f>'Balance Sheet'!M59</f>
        <v>0</v>
      </c>
      <c r="L16" s="97">
        <f>'Balance Sheet'!N59</f>
        <v>0</v>
      </c>
      <c r="M16" s="97">
        <f>'Balance Sheet'!O59</f>
        <v>0</v>
      </c>
      <c r="N16" s="97">
        <f>'Balance Sheet'!P59</f>
        <v>0</v>
      </c>
      <c r="O16" s="97">
        <f>'Balance Sheet'!Q59</f>
        <v>0</v>
      </c>
      <c r="P16" s="97">
        <f>'Balance Sheet'!R59</f>
        <v>0</v>
      </c>
      <c r="Q16" s="97">
        <f>'Balance Sheet'!S59</f>
        <v>0</v>
      </c>
      <c r="R16" s="97">
        <f>'Balance Sheet'!T59</f>
        <v>0</v>
      </c>
      <c r="S16" s="98">
        <f>'Balance Sheet'!U59</f>
        <v>0</v>
      </c>
    </row>
    <row r="17" ht="22.5" customHeight="1">
      <c r="A17" s="120" t="s">
        <v>168</v>
      </c>
      <c r="B17" s="168">
        <f>'Balance Sheet'!D53</f>
        <v>0</v>
      </c>
      <c r="C17" s="168">
        <f>'Balance Sheet'!E53</f>
        <v>0</v>
      </c>
      <c r="D17" s="168">
        <f>'Balance Sheet'!F53</f>
        <v>0</v>
      </c>
      <c r="E17" s="168">
        <f>'Balance Sheet'!G53</f>
        <v>0</v>
      </c>
      <c r="F17" s="168">
        <f>'Balance Sheet'!H53</f>
        <v>0</v>
      </c>
      <c r="G17" s="168">
        <f>'Balance Sheet'!I53</f>
        <v>0</v>
      </c>
      <c r="H17" s="168">
        <f>'Balance Sheet'!J53</f>
        <v>0</v>
      </c>
      <c r="I17" s="168">
        <f>'Balance Sheet'!K53</f>
        <v>0</v>
      </c>
      <c r="J17" s="168">
        <f>'Balance Sheet'!L53</f>
        <v>0</v>
      </c>
      <c r="K17" s="168">
        <f>'Balance Sheet'!M53</f>
        <v>0</v>
      </c>
      <c r="L17" s="168">
        <f>'Balance Sheet'!N53</f>
        <v>0</v>
      </c>
      <c r="M17" s="168">
        <f>'Balance Sheet'!O53</f>
        <v>0</v>
      </c>
      <c r="N17" s="168">
        <f>'Balance Sheet'!P53</f>
        <v>0</v>
      </c>
      <c r="O17" s="168">
        <f>'Balance Sheet'!Q53</f>
        <v>0</v>
      </c>
      <c r="P17" s="168">
        <f>'Balance Sheet'!R53</f>
        <v>0</v>
      </c>
      <c r="Q17" s="168">
        <f>'Balance Sheet'!S53</f>
        <v>0</v>
      </c>
      <c r="R17" s="168">
        <f>'Balance Sheet'!T53</f>
        <v>0</v>
      </c>
      <c r="S17" s="169">
        <f>'Balance Sheet'!U53</f>
        <v>0</v>
      </c>
    </row>
    <row r="18" ht="22.5" customHeight="1">
      <c r="A18" s="138" t="s">
        <v>187</v>
      </c>
      <c r="B18" s="157">
        <f t="shared" ref="B18:S18" si="3">SUM(B16:B17)</f>
        <v>0</v>
      </c>
      <c r="C18" s="157">
        <f t="shared" si="3"/>
        <v>0</v>
      </c>
      <c r="D18" s="157">
        <f t="shared" si="3"/>
        <v>0</v>
      </c>
      <c r="E18" s="157">
        <f t="shared" si="3"/>
        <v>0</v>
      </c>
      <c r="F18" s="157">
        <f t="shared" si="3"/>
        <v>0</v>
      </c>
      <c r="G18" s="157">
        <f t="shared" si="3"/>
        <v>0</v>
      </c>
      <c r="H18" s="157">
        <f t="shared" si="3"/>
        <v>0</v>
      </c>
      <c r="I18" s="157">
        <f t="shared" si="3"/>
        <v>0</v>
      </c>
      <c r="J18" s="157">
        <f t="shared" si="3"/>
        <v>0</v>
      </c>
      <c r="K18" s="157">
        <f t="shared" si="3"/>
        <v>0</v>
      </c>
      <c r="L18" s="157">
        <f t="shared" si="3"/>
        <v>0</v>
      </c>
      <c r="M18" s="157">
        <f t="shared" si="3"/>
        <v>0</v>
      </c>
      <c r="N18" s="157">
        <f t="shared" si="3"/>
        <v>0</v>
      </c>
      <c r="O18" s="157">
        <f t="shared" si="3"/>
        <v>0</v>
      </c>
      <c r="P18" s="157">
        <f t="shared" si="3"/>
        <v>0</v>
      </c>
      <c r="Q18" s="157">
        <f t="shared" si="3"/>
        <v>0</v>
      </c>
      <c r="R18" s="157">
        <f t="shared" si="3"/>
        <v>0</v>
      </c>
      <c r="S18" s="157">
        <f t="shared" si="3"/>
        <v>0</v>
      </c>
    </row>
    <row r="19" ht="15.0" customHeight="1">
      <c r="A19" s="138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</row>
    <row r="20" ht="22.5" customHeight="1">
      <c r="A20" s="138" t="s">
        <v>188</v>
      </c>
      <c r="B20" s="157">
        <f t="shared" ref="B20:S20" si="4">B11+B14+B18</f>
        <v>-47400</v>
      </c>
      <c r="C20" s="157">
        <f t="shared" si="4"/>
        <v>-5725</v>
      </c>
      <c r="D20" s="157">
        <f t="shared" si="4"/>
        <v>2075</v>
      </c>
      <c r="E20" s="157">
        <f t="shared" si="4"/>
        <v>10355</v>
      </c>
      <c r="F20" s="157">
        <f t="shared" si="4"/>
        <v>40305</v>
      </c>
      <c r="G20" s="157">
        <f t="shared" si="4"/>
        <v>6455</v>
      </c>
      <c r="H20" s="157">
        <f t="shared" si="4"/>
        <v>3460</v>
      </c>
      <c r="I20" s="157">
        <f t="shared" si="4"/>
        <v>-2950</v>
      </c>
      <c r="J20" s="157">
        <f t="shared" si="4"/>
        <v>-5490</v>
      </c>
      <c r="K20" s="157">
        <f t="shared" si="4"/>
        <v>5850</v>
      </c>
      <c r="L20" s="157">
        <f t="shared" si="4"/>
        <v>310</v>
      </c>
      <c r="M20" s="157">
        <f t="shared" si="4"/>
        <v>14475</v>
      </c>
      <c r="N20" s="157">
        <f t="shared" si="4"/>
        <v>26155</v>
      </c>
      <c r="O20" s="157">
        <f t="shared" si="4"/>
        <v>77275</v>
      </c>
      <c r="P20" s="157">
        <f t="shared" si="4"/>
        <v>93725</v>
      </c>
      <c r="Q20" s="157">
        <f t="shared" si="4"/>
        <v>107975</v>
      </c>
      <c r="R20" s="157">
        <f t="shared" si="4"/>
        <v>122225</v>
      </c>
      <c r="S20" s="157">
        <f t="shared" si="4"/>
        <v>130475</v>
      </c>
    </row>
    <row r="21" ht="15.0" customHeight="1">
      <c r="A21" s="17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</row>
    <row r="22" ht="22.5" customHeight="1">
      <c r="A22" s="17" t="s">
        <v>189</v>
      </c>
      <c r="B22" s="216">
        <f>'Balance Sheet'!C7</f>
        <v>100000</v>
      </c>
      <c r="C22" s="216">
        <f t="shared" ref="C22:S22" si="5">B23</f>
        <v>52600</v>
      </c>
      <c r="D22" s="216">
        <f t="shared" si="5"/>
        <v>46875</v>
      </c>
      <c r="E22" s="216">
        <f t="shared" si="5"/>
        <v>48950</v>
      </c>
      <c r="F22" s="216">
        <f t="shared" si="5"/>
        <v>59305</v>
      </c>
      <c r="G22" s="216">
        <f t="shared" si="5"/>
        <v>99610</v>
      </c>
      <c r="H22" s="216">
        <f t="shared" si="5"/>
        <v>106065</v>
      </c>
      <c r="I22" s="216">
        <f t="shared" si="5"/>
        <v>109525</v>
      </c>
      <c r="J22" s="216">
        <f t="shared" si="5"/>
        <v>106575</v>
      </c>
      <c r="K22" s="216">
        <f t="shared" si="5"/>
        <v>101085</v>
      </c>
      <c r="L22" s="216">
        <f t="shared" si="5"/>
        <v>106935</v>
      </c>
      <c r="M22" s="216">
        <f t="shared" si="5"/>
        <v>107245</v>
      </c>
      <c r="N22" s="216">
        <f t="shared" si="5"/>
        <v>121720</v>
      </c>
      <c r="O22" s="216">
        <f t="shared" si="5"/>
        <v>147875</v>
      </c>
      <c r="P22" s="216">
        <f t="shared" si="5"/>
        <v>225150</v>
      </c>
      <c r="Q22" s="216">
        <f t="shared" si="5"/>
        <v>318875</v>
      </c>
      <c r="R22" s="216">
        <f t="shared" si="5"/>
        <v>426850</v>
      </c>
      <c r="S22" s="216">
        <f t="shared" si="5"/>
        <v>549075</v>
      </c>
    </row>
    <row r="23" ht="22.5" customHeight="1">
      <c r="A23" s="17" t="s">
        <v>190</v>
      </c>
      <c r="B23" s="217">
        <f t="shared" ref="B23:S23" si="6">B22+B20</f>
        <v>52600</v>
      </c>
      <c r="C23" s="217">
        <f t="shared" si="6"/>
        <v>46875</v>
      </c>
      <c r="D23" s="217">
        <f t="shared" si="6"/>
        <v>48950</v>
      </c>
      <c r="E23" s="217">
        <f t="shared" si="6"/>
        <v>59305</v>
      </c>
      <c r="F23" s="217">
        <f t="shared" si="6"/>
        <v>99610</v>
      </c>
      <c r="G23" s="217">
        <f t="shared" si="6"/>
        <v>106065</v>
      </c>
      <c r="H23" s="217">
        <f t="shared" si="6"/>
        <v>109525</v>
      </c>
      <c r="I23" s="217">
        <f t="shared" si="6"/>
        <v>106575</v>
      </c>
      <c r="J23" s="217">
        <f t="shared" si="6"/>
        <v>101085</v>
      </c>
      <c r="K23" s="217">
        <f t="shared" si="6"/>
        <v>106935</v>
      </c>
      <c r="L23" s="217">
        <f t="shared" si="6"/>
        <v>107245</v>
      </c>
      <c r="M23" s="217">
        <f t="shared" si="6"/>
        <v>121720</v>
      </c>
      <c r="N23" s="217">
        <f t="shared" si="6"/>
        <v>147875</v>
      </c>
      <c r="O23" s="217">
        <f t="shared" si="6"/>
        <v>225150</v>
      </c>
      <c r="P23" s="217">
        <f t="shared" si="6"/>
        <v>318875</v>
      </c>
      <c r="Q23" s="217">
        <f t="shared" si="6"/>
        <v>426850</v>
      </c>
      <c r="R23" s="217">
        <f t="shared" si="6"/>
        <v>549075</v>
      </c>
      <c r="S23" s="217">
        <f t="shared" si="6"/>
        <v>679550</v>
      </c>
    </row>
    <row r="24" ht="15.0" customHeight="1">
      <c r="A24" s="17"/>
    </row>
    <row r="25" ht="22.5" customHeight="1">
      <c r="A25" s="218" t="s">
        <v>191</v>
      </c>
      <c r="B25" s="219">
        <f>B23-'Balance Sheet'!D7</f>
        <v>0</v>
      </c>
      <c r="C25" s="219">
        <f>C23-'Balance Sheet'!E7</f>
        <v>0</v>
      </c>
      <c r="D25" s="219">
        <f>D23-'Balance Sheet'!F7</f>
        <v>0</v>
      </c>
      <c r="E25" s="219">
        <f>E23-'Balance Sheet'!G7</f>
        <v>0</v>
      </c>
      <c r="F25" s="219">
        <f>F23-'Balance Sheet'!H7</f>
        <v>0</v>
      </c>
      <c r="G25" s="219">
        <f>G23-'Balance Sheet'!I7</f>
        <v>0</v>
      </c>
      <c r="H25" s="219">
        <f>H23-'Balance Sheet'!J7</f>
        <v>0</v>
      </c>
      <c r="I25" s="219">
        <f>I23-'Balance Sheet'!K7</f>
        <v>0</v>
      </c>
      <c r="J25" s="219">
        <f>J23-'Balance Sheet'!L7</f>
        <v>0</v>
      </c>
      <c r="K25" s="219">
        <f>K23-'Balance Sheet'!M7</f>
        <v>0</v>
      </c>
      <c r="L25" s="219">
        <f>L23-'Balance Sheet'!N7</f>
        <v>0</v>
      </c>
      <c r="M25" s="219">
        <f>M23-'Balance Sheet'!O7</f>
        <v>0</v>
      </c>
      <c r="N25" s="219">
        <f>N23-'Balance Sheet'!P7</f>
        <v>0</v>
      </c>
      <c r="O25" s="219">
        <f>O23-'Balance Sheet'!Q7</f>
        <v>0</v>
      </c>
      <c r="P25" s="219">
        <f>P23-'Balance Sheet'!R7</f>
        <v>0</v>
      </c>
      <c r="Q25" s="219">
        <f>Q23-'Balance Sheet'!S7</f>
        <v>0</v>
      </c>
      <c r="R25" s="219">
        <f>R23-'Balance Sheet'!T7</f>
        <v>0</v>
      </c>
      <c r="S25" s="219">
        <f>S23-'Balance Sheet'!U7</f>
        <v>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S1"/>
    <mergeCell ref="A2:S2"/>
    <mergeCell ref="A3:S3"/>
    <mergeCell ref="A5:S5"/>
    <mergeCell ref="A12:S12"/>
    <mergeCell ref="A15:S15"/>
    <mergeCell ref="A24:S24"/>
  </mergeCells>
  <conditionalFormatting sqref="A22:S23">
    <cfRule type="cellIs" dxfId="0" priority="1" operator="lessThan">
      <formula>0</formula>
    </cfRule>
  </conditionalFormatting>
  <conditionalFormatting sqref="A20:S20">
    <cfRule type="cellIs" dxfId="0" priority="2" operator="lessThan">
      <formula>0</formula>
    </cfRule>
  </conditionalFormatting>
  <printOptions/>
  <pageMargins bottom="0.75" footer="0.0" header="0.0" left="0.7" right="0.7" top="0.75"/>
  <pageSetup orientation="portrait"/>
  <drawing r:id="rId1"/>
</worksheet>
</file>